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elphi\Web\Destiny\Documents\"/>
    </mc:Choice>
  </mc:AlternateContent>
  <bookViews>
    <workbookView xWindow="8110" yWindow="-10" windowWidth="11140" windowHeight="8750" tabRatio="768" firstSheet="1" activeTab="1"/>
  </bookViews>
  <sheets>
    <sheet name="EnableVBA" sheetId="10" state="hidden" r:id="rId1"/>
    <sheet name="Composition-Brands" sheetId="18" r:id="rId2"/>
    <sheet name="comp-b" sheetId="20" state="hidden" r:id="rId3"/>
    <sheet name="Composition-Formulations" sheetId="19" r:id="rId4"/>
    <sheet name="copm-f" sheetId="21" state="hidden" r:id="rId5"/>
    <sheet name="Utility" sheetId="5" r:id="rId6"/>
    <sheet name="Utility Curve" sheetId="16" r:id="rId7"/>
    <sheet name="Data" sheetId="17" state="hidden" r:id="rId8"/>
  </sheets>
  <definedNames>
    <definedName name="AmbDecisions">#REF!</definedName>
    <definedName name="AmbNotes">#REF!</definedName>
    <definedName name="D1b">#REF!</definedName>
    <definedName name="D1c">#REF!</definedName>
    <definedName name="Defaults">#REF!</definedName>
    <definedName name="HygDecisions">#REF!</definedName>
    <definedName name="HygNotes">#REF!</definedName>
    <definedName name="LaunchANN">#REF!</definedName>
    <definedName name="LaunchDate">#REF!</definedName>
    <definedName name="LaunchDT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otes">#REF!</definedName>
    <definedName name="PanDecisions">#REF!</definedName>
    <definedName name="PanNotes">#REF!</definedName>
    <definedName name="StartSheet">#REF!</definedName>
    <definedName name="Submit_Dir">#REF!</definedName>
  </definedNames>
  <calcPr calcId="162913"/>
</workbook>
</file>

<file path=xl/calcChain.xml><?xml version="1.0" encoding="utf-8"?>
<calcChain xmlns="http://schemas.openxmlformats.org/spreadsheetml/2006/main">
  <c r="C46" i="21" l="1"/>
  <c r="B46" i="21"/>
  <c r="C45" i="21"/>
  <c r="B45" i="21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26" i="21"/>
  <c r="C32" i="21"/>
  <c r="B32" i="21"/>
  <c r="C31" i="21"/>
  <c r="B31" i="21"/>
  <c r="C30" i="21"/>
  <c r="B30" i="21"/>
  <c r="C29" i="21"/>
  <c r="B29" i="21"/>
  <c r="C28" i="21"/>
  <c r="B28" i="21"/>
  <c r="C27" i="21"/>
  <c r="B26" i="21"/>
  <c r="B27" i="21"/>
  <c r="A46" i="21"/>
  <c r="A45" i="21"/>
  <c r="A44" i="21"/>
  <c r="A43" i="21"/>
  <c r="A42" i="21"/>
  <c r="A41" i="21"/>
  <c r="L40" i="21"/>
  <c r="K40" i="21"/>
  <c r="J40" i="21"/>
  <c r="I40" i="21"/>
  <c r="H40" i="21"/>
  <c r="G40" i="21"/>
  <c r="F40" i="21"/>
  <c r="E40" i="21"/>
  <c r="D40" i="21"/>
  <c r="A40" i="21"/>
  <c r="A39" i="21"/>
  <c r="A38" i="21"/>
  <c r="A37" i="21"/>
  <c r="A36" i="21"/>
  <c r="A35" i="21"/>
  <c r="A34" i="21"/>
  <c r="L33" i="21"/>
  <c r="K33" i="21"/>
  <c r="J33" i="21"/>
  <c r="I33" i="21"/>
  <c r="H33" i="21"/>
  <c r="G33" i="21"/>
  <c r="F33" i="21"/>
  <c r="E33" i="21"/>
  <c r="D33" i="21"/>
  <c r="A33" i="21"/>
  <c r="A32" i="21"/>
  <c r="A31" i="21"/>
  <c r="A30" i="21"/>
  <c r="A29" i="21"/>
  <c r="A28" i="21"/>
  <c r="A27" i="21"/>
  <c r="L26" i="21"/>
  <c r="K26" i="21"/>
  <c r="J26" i="21"/>
  <c r="I26" i="21"/>
  <c r="H26" i="21"/>
  <c r="G26" i="21"/>
  <c r="F26" i="21"/>
  <c r="E26" i="21"/>
  <c r="D26" i="21"/>
  <c r="A26" i="21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M26" i="21" l="1"/>
  <c r="M33" i="21"/>
  <c r="M40" i="21"/>
  <c r="P164" i="21"/>
  <c r="P163" i="21"/>
  <c r="P162" i="21"/>
  <c r="P161" i="21"/>
  <c r="P160" i="21"/>
  <c r="P159" i="21"/>
  <c r="P158" i="21"/>
  <c r="P157" i="21"/>
  <c r="P156" i="21"/>
  <c r="P155" i="21"/>
  <c r="P154" i="21"/>
  <c r="P153" i="21"/>
  <c r="P152" i="21"/>
  <c r="P151" i="21"/>
  <c r="P150" i="21"/>
  <c r="P149" i="21"/>
  <c r="P148" i="21"/>
  <c r="P147" i="21"/>
  <c r="P146" i="21"/>
  <c r="P145" i="21"/>
  <c r="P144" i="21"/>
  <c r="P143" i="21"/>
  <c r="P142" i="21"/>
  <c r="P141" i="21"/>
  <c r="P140" i="21"/>
  <c r="P139" i="21"/>
  <c r="P138" i="21"/>
  <c r="P137" i="21"/>
  <c r="P136" i="21"/>
  <c r="P135" i="21"/>
  <c r="P134" i="21"/>
  <c r="P133" i="21"/>
  <c r="P132" i="21"/>
  <c r="P131" i="21"/>
  <c r="P130" i="21"/>
  <c r="P129" i="21"/>
  <c r="P128" i="21"/>
  <c r="P127" i="21"/>
  <c r="P126" i="21"/>
  <c r="P125" i="21"/>
  <c r="P124" i="21"/>
  <c r="P123" i="21"/>
  <c r="P122" i="21"/>
  <c r="P121" i="21"/>
  <c r="P120" i="21"/>
  <c r="P119" i="21"/>
  <c r="P118" i="21"/>
  <c r="P117" i="21"/>
  <c r="P116" i="21"/>
  <c r="P115" i="21"/>
  <c r="P114" i="21"/>
  <c r="P113" i="21"/>
  <c r="P112" i="21"/>
  <c r="P111" i="21"/>
  <c r="P110" i="21"/>
  <c r="P109" i="21"/>
  <c r="P108" i="21"/>
  <c r="P107" i="21"/>
  <c r="P106" i="21"/>
  <c r="P105" i="21"/>
  <c r="P104" i="21"/>
  <c r="P103" i="21"/>
  <c r="P102" i="21"/>
  <c r="P101" i="21"/>
  <c r="P100" i="21"/>
  <c r="P99" i="21"/>
  <c r="P98" i="21"/>
  <c r="P97" i="21"/>
  <c r="P96" i="21"/>
  <c r="P95" i="21"/>
  <c r="P94" i="21"/>
  <c r="P93" i="21"/>
  <c r="P92" i="21"/>
  <c r="P91" i="21"/>
  <c r="P90" i="21"/>
  <c r="P89" i="21"/>
  <c r="P88" i="21"/>
  <c r="P87" i="21"/>
  <c r="P86" i="21"/>
  <c r="P85" i="21"/>
  <c r="P84" i="21"/>
  <c r="P83" i="21"/>
  <c r="P82" i="21"/>
  <c r="P81" i="21"/>
  <c r="P80" i="21"/>
  <c r="P79" i="21"/>
  <c r="P78" i="21"/>
  <c r="P77" i="21"/>
  <c r="P76" i="21"/>
  <c r="P75" i="21"/>
  <c r="P74" i="21"/>
  <c r="P73" i="21"/>
  <c r="P72" i="21"/>
  <c r="P71" i="21"/>
  <c r="P70" i="21"/>
  <c r="P69" i="21"/>
  <c r="P68" i="21"/>
  <c r="P67" i="21"/>
  <c r="P66" i="21"/>
  <c r="P65" i="21"/>
  <c r="P64" i="21"/>
  <c r="P63" i="21"/>
  <c r="P62" i="21"/>
  <c r="P61" i="21"/>
  <c r="P60" i="21"/>
  <c r="P59" i="21"/>
  <c r="P58" i="21"/>
  <c r="P57" i="21"/>
  <c r="P56" i="21"/>
  <c r="P55" i="21"/>
  <c r="P54" i="21"/>
  <c r="P53" i="2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3" i="21"/>
  <c r="T344" i="20"/>
  <c r="T343" i="20"/>
  <c r="T342" i="20"/>
  <c r="T341" i="20"/>
  <c r="T340" i="20"/>
  <c r="T339" i="20"/>
  <c r="T338" i="20"/>
  <c r="T337" i="20"/>
  <c r="T336" i="20"/>
  <c r="T335" i="20"/>
  <c r="T334" i="20"/>
  <c r="T333" i="20"/>
  <c r="T332" i="20"/>
  <c r="T331" i="20"/>
  <c r="T330" i="20"/>
  <c r="T329" i="20"/>
  <c r="T328" i="20"/>
  <c r="T327" i="20"/>
  <c r="T326" i="20"/>
  <c r="T325" i="20"/>
  <c r="T324" i="20"/>
  <c r="T323" i="20"/>
  <c r="T322" i="20"/>
  <c r="T321" i="20"/>
  <c r="T320" i="20"/>
  <c r="T319" i="20"/>
  <c r="T318" i="20"/>
  <c r="T317" i="20"/>
  <c r="T316" i="20"/>
  <c r="T315" i="20"/>
  <c r="T314" i="20"/>
  <c r="T313" i="20"/>
  <c r="T312" i="20"/>
  <c r="T311" i="20"/>
  <c r="T310" i="20"/>
  <c r="T309" i="20"/>
  <c r="T308" i="20"/>
  <c r="T307" i="20"/>
  <c r="T306" i="20"/>
  <c r="T305" i="20"/>
  <c r="T304" i="20"/>
  <c r="T303" i="20"/>
  <c r="T302" i="20"/>
  <c r="T301" i="20"/>
  <c r="T300" i="20"/>
  <c r="T299" i="20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D5" i="21" l="1"/>
  <c r="D28" i="21" s="1"/>
  <c r="F12" i="21"/>
  <c r="F35" i="21" s="1"/>
  <c r="F4" i="21"/>
  <c r="F27" i="21" s="1"/>
  <c r="D23" i="21"/>
  <c r="D46" i="21" s="1"/>
  <c r="J21" i="21"/>
  <c r="J44" i="21" s="1"/>
  <c r="G20" i="21"/>
  <c r="G43" i="21" s="1"/>
  <c r="D19" i="21"/>
  <c r="D42" i="21" s="1"/>
  <c r="J16" i="21"/>
  <c r="J39" i="21" s="1"/>
  <c r="G15" i="21"/>
  <c r="G38" i="21" s="1"/>
  <c r="D14" i="21"/>
  <c r="D37" i="21" s="1"/>
  <c r="J12" i="21"/>
  <c r="J35" i="21" s="1"/>
  <c r="G11" i="21"/>
  <c r="G34" i="21" s="1"/>
  <c r="H9" i="21"/>
  <c r="H32" i="21" s="1"/>
  <c r="I8" i="21"/>
  <c r="I31" i="21" s="1"/>
  <c r="J7" i="21"/>
  <c r="J30" i="21" s="1"/>
  <c r="G6" i="21"/>
  <c r="G29" i="21" s="1"/>
  <c r="L5" i="21"/>
  <c r="L28" i="21" s="1"/>
  <c r="I4" i="21"/>
  <c r="I27" i="21" s="1"/>
  <c r="K23" i="21"/>
  <c r="K46" i="21" s="1"/>
  <c r="G23" i="21"/>
  <c r="G46" i="21" s="1"/>
  <c r="L22" i="21"/>
  <c r="L45" i="21" s="1"/>
  <c r="H22" i="21"/>
  <c r="H45" i="21" s="1"/>
  <c r="D22" i="21"/>
  <c r="D45" i="21" s="1"/>
  <c r="I21" i="21"/>
  <c r="I44" i="21" s="1"/>
  <c r="E21" i="21"/>
  <c r="E44" i="21" s="1"/>
  <c r="J20" i="21"/>
  <c r="J43" i="21" s="1"/>
  <c r="F20" i="21"/>
  <c r="F43" i="21" s="1"/>
  <c r="K19" i="21"/>
  <c r="K42" i="21" s="1"/>
  <c r="G19" i="21"/>
  <c r="G42" i="21" s="1"/>
  <c r="L18" i="21"/>
  <c r="L41" i="21" s="1"/>
  <c r="H18" i="21"/>
  <c r="H41" i="21" s="1"/>
  <c r="D18" i="21"/>
  <c r="D41" i="21" s="1"/>
  <c r="I16" i="21"/>
  <c r="I39" i="21" s="1"/>
  <c r="E16" i="21"/>
  <c r="E39" i="21" s="1"/>
  <c r="J15" i="21"/>
  <c r="J38" i="21" s="1"/>
  <c r="F15" i="21"/>
  <c r="F38" i="21" s="1"/>
  <c r="K14" i="21"/>
  <c r="K37" i="21" s="1"/>
  <c r="G14" i="21"/>
  <c r="G37" i="21" s="1"/>
  <c r="L13" i="21"/>
  <c r="L36" i="21" s="1"/>
  <c r="H13" i="21"/>
  <c r="H36" i="21" s="1"/>
  <c r="D13" i="21"/>
  <c r="D36" i="21" s="1"/>
  <c r="I12" i="21"/>
  <c r="I35" i="21" s="1"/>
  <c r="E12" i="21"/>
  <c r="E35" i="21" s="1"/>
  <c r="J11" i="21"/>
  <c r="J34" i="21" s="1"/>
  <c r="F11" i="21"/>
  <c r="F34" i="21" s="1"/>
  <c r="K9" i="21"/>
  <c r="K32" i="21" s="1"/>
  <c r="G9" i="21"/>
  <c r="G32" i="21" s="1"/>
  <c r="L8" i="21"/>
  <c r="L31" i="21" s="1"/>
  <c r="H8" i="21"/>
  <c r="H31" i="21" s="1"/>
  <c r="D8" i="21"/>
  <c r="D31" i="21" s="1"/>
  <c r="I7" i="21"/>
  <c r="I30" i="21" s="1"/>
  <c r="E7" i="21"/>
  <c r="E30" i="21" s="1"/>
  <c r="J6" i="21"/>
  <c r="J29" i="21" s="1"/>
  <c r="F6" i="21"/>
  <c r="F29" i="21" s="1"/>
  <c r="K5" i="21"/>
  <c r="K28" i="21" s="1"/>
  <c r="G5" i="21"/>
  <c r="G28" i="21" s="1"/>
  <c r="L4" i="21"/>
  <c r="L27" i="21" s="1"/>
  <c r="H4" i="21"/>
  <c r="H27" i="21" s="1"/>
  <c r="D4" i="21"/>
  <c r="D27" i="21" s="1"/>
  <c r="H23" i="21"/>
  <c r="H46" i="21" s="1"/>
  <c r="E22" i="21"/>
  <c r="E45" i="21" s="1"/>
  <c r="K20" i="21"/>
  <c r="K43" i="21" s="1"/>
  <c r="H19" i="21"/>
  <c r="H42" i="21" s="1"/>
  <c r="E18" i="21"/>
  <c r="E41" i="21" s="1"/>
  <c r="K15" i="21"/>
  <c r="K38" i="21" s="1"/>
  <c r="H14" i="21"/>
  <c r="H37" i="21" s="1"/>
  <c r="E13" i="21"/>
  <c r="E36" i="21" s="1"/>
  <c r="K11" i="21"/>
  <c r="K34" i="21" s="1"/>
  <c r="L9" i="21"/>
  <c r="L32" i="21" s="1"/>
  <c r="D9" i="21"/>
  <c r="D32" i="21" s="1"/>
  <c r="E8" i="21"/>
  <c r="E31" i="21" s="1"/>
  <c r="F7" i="21"/>
  <c r="F30" i="21" s="1"/>
  <c r="K6" i="21"/>
  <c r="K29" i="21" s="1"/>
  <c r="H5" i="21"/>
  <c r="H28" i="21" s="1"/>
  <c r="E4" i="21"/>
  <c r="E27" i="21" s="1"/>
  <c r="J23" i="21"/>
  <c r="J46" i="21" s="1"/>
  <c r="F23" i="21"/>
  <c r="F46" i="21" s="1"/>
  <c r="K22" i="21"/>
  <c r="K45" i="21" s="1"/>
  <c r="G22" i="21"/>
  <c r="G45" i="21" s="1"/>
  <c r="L21" i="21"/>
  <c r="L44" i="21" s="1"/>
  <c r="H21" i="21"/>
  <c r="H44" i="21" s="1"/>
  <c r="D21" i="21"/>
  <c r="D44" i="21" s="1"/>
  <c r="I20" i="21"/>
  <c r="I43" i="21" s="1"/>
  <c r="E20" i="21"/>
  <c r="E43" i="21" s="1"/>
  <c r="J19" i="21"/>
  <c r="J42" i="21" s="1"/>
  <c r="F19" i="21"/>
  <c r="F42" i="21" s="1"/>
  <c r="K18" i="21"/>
  <c r="K41" i="21" s="1"/>
  <c r="G18" i="21"/>
  <c r="G41" i="21" s="1"/>
  <c r="L16" i="21"/>
  <c r="L39" i="21" s="1"/>
  <c r="H16" i="21"/>
  <c r="H39" i="21" s="1"/>
  <c r="D16" i="21"/>
  <c r="D39" i="21" s="1"/>
  <c r="I15" i="21"/>
  <c r="I38" i="21" s="1"/>
  <c r="E15" i="21"/>
  <c r="E38" i="21" s="1"/>
  <c r="J14" i="21"/>
  <c r="J37" i="21" s="1"/>
  <c r="F14" i="21"/>
  <c r="F37" i="21" s="1"/>
  <c r="K13" i="21"/>
  <c r="K36" i="21" s="1"/>
  <c r="G13" i="21"/>
  <c r="G36" i="21" s="1"/>
  <c r="L12" i="21"/>
  <c r="L35" i="21" s="1"/>
  <c r="H12" i="21"/>
  <c r="H35" i="21" s="1"/>
  <c r="D12" i="21"/>
  <c r="D35" i="21" s="1"/>
  <c r="M35" i="21" s="1"/>
  <c r="I11" i="21"/>
  <c r="I34" i="21" s="1"/>
  <c r="E11" i="21"/>
  <c r="E34" i="21" s="1"/>
  <c r="J9" i="21"/>
  <c r="J32" i="21" s="1"/>
  <c r="F9" i="21"/>
  <c r="F32" i="21" s="1"/>
  <c r="K8" i="21"/>
  <c r="K31" i="21" s="1"/>
  <c r="G8" i="21"/>
  <c r="G31" i="21" s="1"/>
  <c r="L7" i="21"/>
  <c r="L30" i="21" s="1"/>
  <c r="H7" i="21"/>
  <c r="H30" i="21" s="1"/>
  <c r="D7" i="21"/>
  <c r="D30" i="21" s="1"/>
  <c r="I6" i="21"/>
  <c r="I29" i="21" s="1"/>
  <c r="E6" i="21"/>
  <c r="E29" i="21" s="1"/>
  <c r="J5" i="21"/>
  <c r="J28" i="21" s="1"/>
  <c r="F5" i="21"/>
  <c r="F28" i="21" s="1"/>
  <c r="K4" i="21"/>
  <c r="K27" i="21" s="1"/>
  <c r="G4" i="21"/>
  <c r="G27" i="21" s="1"/>
  <c r="L23" i="21"/>
  <c r="L46" i="21" s="1"/>
  <c r="I22" i="21"/>
  <c r="I45" i="21" s="1"/>
  <c r="F21" i="21"/>
  <c r="F44" i="21" s="1"/>
  <c r="L19" i="21"/>
  <c r="L42" i="21" s="1"/>
  <c r="I18" i="21"/>
  <c r="I41" i="21" s="1"/>
  <c r="F16" i="21"/>
  <c r="F39" i="21" s="1"/>
  <c r="L14" i="21"/>
  <c r="L37" i="21" s="1"/>
  <c r="I13" i="21"/>
  <c r="I36" i="21" s="1"/>
  <c r="I23" i="21"/>
  <c r="I46" i="21" s="1"/>
  <c r="E23" i="21"/>
  <c r="E46" i="21" s="1"/>
  <c r="J22" i="21"/>
  <c r="J45" i="21" s="1"/>
  <c r="F22" i="21"/>
  <c r="F45" i="21" s="1"/>
  <c r="K21" i="21"/>
  <c r="K44" i="21" s="1"/>
  <c r="G21" i="21"/>
  <c r="G44" i="21" s="1"/>
  <c r="L20" i="21"/>
  <c r="L43" i="21" s="1"/>
  <c r="H20" i="21"/>
  <c r="H43" i="21" s="1"/>
  <c r="D20" i="21"/>
  <c r="D43" i="21" s="1"/>
  <c r="M43" i="21" s="1"/>
  <c r="I19" i="21"/>
  <c r="I42" i="21" s="1"/>
  <c r="E19" i="21"/>
  <c r="E42" i="21" s="1"/>
  <c r="J18" i="21"/>
  <c r="J41" i="21" s="1"/>
  <c r="F18" i="21"/>
  <c r="F41" i="21" s="1"/>
  <c r="K16" i="21"/>
  <c r="K39" i="21" s="1"/>
  <c r="G16" i="21"/>
  <c r="G39" i="21" s="1"/>
  <c r="L15" i="21"/>
  <c r="L38" i="21" s="1"/>
  <c r="H15" i="21"/>
  <c r="H38" i="21" s="1"/>
  <c r="D15" i="21"/>
  <c r="D38" i="21" s="1"/>
  <c r="I14" i="21"/>
  <c r="I37" i="21" s="1"/>
  <c r="E14" i="21"/>
  <c r="E37" i="21" s="1"/>
  <c r="J13" i="21"/>
  <c r="J36" i="21" s="1"/>
  <c r="F13" i="21"/>
  <c r="F36" i="21" s="1"/>
  <c r="K12" i="21"/>
  <c r="K35" i="21" s="1"/>
  <c r="G12" i="21"/>
  <c r="G35" i="21" s="1"/>
  <c r="L11" i="21"/>
  <c r="L34" i="21" s="1"/>
  <c r="H11" i="21"/>
  <c r="H34" i="21" s="1"/>
  <c r="D11" i="21"/>
  <c r="D34" i="21" s="1"/>
  <c r="I9" i="21"/>
  <c r="I32" i="21" s="1"/>
  <c r="E9" i="21"/>
  <c r="E32" i="21" s="1"/>
  <c r="J8" i="21"/>
  <c r="J31" i="21" s="1"/>
  <c r="F8" i="21"/>
  <c r="F31" i="21" s="1"/>
  <c r="K7" i="21"/>
  <c r="K30" i="21" s="1"/>
  <c r="G7" i="21"/>
  <c r="G30" i="21" s="1"/>
  <c r="L6" i="21"/>
  <c r="L29" i="21" s="1"/>
  <c r="H6" i="21"/>
  <c r="H29" i="21" s="1"/>
  <c r="D6" i="21"/>
  <c r="D29" i="21" s="1"/>
  <c r="I5" i="21"/>
  <c r="I28" i="21" s="1"/>
  <c r="E5" i="21"/>
  <c r="E28" i="21" s="1"/>
  <c r="J4" i="21"/>
  <c r="J27" i="21" s="1"/>
  <c r="O23" i="20"/>
  <c r="O20" i="20"/>
  <c r="G18" i="20"/>
  <c r="O11" i="20"/>
  <c r="O15" i="20"/>
  <c r="K7" i="20"/>
  <c r="O7" i="20"/>
  <c r="O21" i="20"/>
  <c r="E4" i="20"/>
  <c r="F12" i="20"/>
  <c r="B14" i="20"/>
  <c r="I19" i="20"/>
  <c r="O4" i="20"/>
  <c r="O8" i="20"/>
  <c r="O13" i="20"/>
  <c r="O18" i="20"/>
  <c r="O22" i="20"/>
  <c r="H11" i="20"/>
  <c r="D13" i="20"/>
  <c r="G20" i="20"/>
  <c r="O6" i="20"/>
  <c r="K5" i="20"/>
  <c r="K9" i="20"/>
  <c r="N16" i="20"/>
  <c r="O12" i="20"/>
  <c r="O16" i="20"/>
  <c r="M4" i="20"/>
  <c r="M6" i="20"/>
  <c r="M8" i="20"/>
  <c r="O5" i="20"/>
  <c r="O9" i="20"/>
  <c r="O14" i="20"/>
  <c r="O19" i="20"/>
  <c r="L23" i="20"/>
  <c r="H23" i="20"/>
  <c r="D23" i="20"/>
  <c r="N22" i="20"/>
  <c r="J22" i="20"/>
  <c r="F22" i="20"/>
  <c r="B22" i="20"/>
  <c r="L21" i="20"/>
  <c r="H21" i="20"/>
  <c r="D21" i="20"/>
  <c r="N20" i="20"/>
  <c r="J20" i="20"/>
  <c r="F20" i="20"/>
  <c r="B20" i="20"/>
  <c r="L19" i="20"/>
  <c r="H19" i="20"/>
  <c r="D19" i="20"/>
  <c r="N18" i="20"/>
  <c r="J18" i="20"/>
  <c r="F18" i="20"/>
  <c r="B18" i="20"/>
  <c r="M16" i="20"/>
  <c r="I16" i="20"/>
  <c r="E16" i="20"/>
  <c r="K15" i="20"/>
  <c r="G15" i="20"/>
  <c r="C15" i="20"/>
  <c r="M14" i="20"/>
  <c r="I14" i="20"/>
  <c r="E14" i="20"/>
  <c r="K13" i="20"/>
  <c r="G13" i="20"/>
  <c r="C13" i="20"/>
  <c r="M12" i="20"/>
  <c r="I12" i="20"/>
  <c r="E12" i="20"/>
  <c r="K11" i="20"/>
  <c r="G11" i="20"/>
  <c r="C11" i="20"/>
  <c r="N9" i="20"/>
  <c r="J9" i="20"/>
  <c r="F9" i="20"/>
  <c r="B9" i="20"/>
  <c r="L8" i="20"/>
  <c r="H8" i="20"/>
  <c r="D8" i="20"/>
  <c r="N7" i="20"/>
  <c r="J7" i="20"/>
  <c r="F7" i="20"/>
  <c r="B7" i="20"/>
  <c r="L6" i="20"/>
  <c r="H6" i="20"/>
  <c r="D6" i="20"/>
  <c r="N5" i="20"/>
  <c r="J5" i="20"/>
  <c r="F5" i="20"/>
  <c r="B5" i="20"/>
  <c r="L4" i="20"/>
  <c r="H4" i="20"/>
  <c r="D4" i="20"/>
  <c r="J23" i="20"/>
  <c r="L22" i="20"/>
  <c r="H22" i="20"/>
  <c r="N21" i="20"/>
  <c r="F21" i="20"/>
  <c r="L20" i="20"/>
  <c r="N19" i="20"/>
  <c r="L18" i="20"/>
  <c r="G16" i="20"/>
  <c r="I15" i="20"/>
  <c r="K14" i="20"/>
  <c r="C14" i="20"/>
  <c r="E13" i="20"/>
  <c r="G12" i="20"/>
  <c r="I11" i="20"/>
  <c r="L9" i="20"/>
  <c r="D9" i="20"/>
  <c r="F8" i="20"/>
  <c r="H7" i="20"/>
  <c r="J6" i="20"/>
  <c r="L5" i="20"/>
  <c r="N4" i="20"/>
  <c r="B4" i="20"/>
  <c r="M23" i="20"/>
  <c r="C22" i="20"/>
  <c r="K23" i="20"/>
  <c r="G23" i="20"/>
  <c r="C23" i="20"/>
  <c r="M22" i="20"/>
  <c r="I22" i="20"/>
  <c r="E22" i="20"/>
  <c r="K21" i="20"/>
  <c r="G21" i="20"/>
  <c r="C21" i="20"/>
  <c r="M20" i="20"/>
  <c r="I20" i="20"/>
  <c r="E20" i="20"/>
  <c r="K19" i="20"/>
  <c r="G19" i="20"/>
  <c r="C19" i="20"/>
  <c r="M18" i="20"/>
  <c r="I18" i="20"/>
  <c r="E18" i="20"/>
  <c r="L16" i="20"/>
  <c r="H16" i="20"/>
  <c r="D16" i="20"/>
  <c r="N15" i="20"/>
  <c r="J15" i="20"/>
  <c r="F15" i="20"/>
  <c r="B15" i="20"/>
  <c r="L14" i="20"/>
  <c r="H14" i="20"/>
  <c r="D14" i="20"/>
  <c r="N13" i="20"/>
  <c r="J13" i="20"/>
  <c r="F13" i="20"/>
  <c r="B13" i="20"/>
  <c r="L12" i="20"/>
  <c r="H12" i="20"/>
  <c r="D12" i="20"/>
  <c r="N11" i="20"/>
  <c r="J11" i="20"/>
  <c r="F11" i="20"/>
  <c r="B11" i="20"/>
  <c r="M9" i="20"/>
  <c r="I9" i="20"/>
  <c r="E9" i="20"/>
  <c r="K8" i="20"/>
  <c r="G8" i="20"/>
  <c r="C8" i="20"/>
  <c r="M7" i="20"/>
  <c r="I7" i="20"/>
  <c r="E7" i="20"/>
  <c r="K6" i="20"/>
  <c r="G6" i="20"/>
  <c r="C6" i="20"/>
  <c r="M5" i="20"/>
  <c r="I5" i="20"/>
  <c r="E5" i="20"/>
  <c r="K4" i="20"/>
  <c r="G4" i="20"/>
  <c r="C4" i="20"/>
  <c r="N23" i="20"/>
  <c r="B23" i="20"/>
  <c r="D22" i="20"/>
  <c r="J21" i="20"/>
  <c r="B21" i="20"/>
  <c r="H20" i="20"/>
  <c r="J19" i="20"/>
  <c r="B19" i="20"/>
  <c r="D18" i="20"/>
  <c r="K16" i="20"/>
  <c r="M15" i="20"/>
  <c r="M13" i="20"/>
  <c r="C12" i="20"/>
  <c r="E11" i="20"/>
  <c r="H9" i="20"/>
  <c r="J8" i="20"/>
  <c r="B8" i="20"/>
  <c r="D7" i="20"/>
  <c r="F6" i="20"/>
  <c r="H5" i="20"/>
  <c r="J4" i="20"/>
  <c r="E23" i="20"/>
  <c r="G22" i="20"/>
  <c r="I21" i="20"/>
  <c r="F23" i="20"/>
  <c r="D20" i="20"/>
  <c r="F19" i="20"/>
  <c r="H18" i="20"/>
  <c r="C16" i="20"/>
  <c r="E15" i="20"/>
  <c r="G14" i="20"/>
  <c r="I13" i="20"/>
  <c r="K12" i="20"/>
  <c r="M11" i="20"/>
  <c r="N8" i="20"/>
  <c r="L7" i="20"/>
  <c r="N6" i="20"/>
  <c r="B6" i="20"/>
  <c r="D5" i="20"/>
  <c r="F4" i="20"/>
  <c r="I23" i="20"/>
  <c r="K22" i="20"/>
  <c r="M21" i="20"/>
  <c r="L11" i="20"/>
  <c r="J12" i="20"/>
  <c r="H13" i="20"/>
  <c r="F14" i="20"/>
  <c r="D15" i="20"/>
  <c r="B16" i="20"/>
  <c r="K18" i="20"/>
  <c r="M19" i="20"/>
  <c r="K20" i="20"/>
  <c r="C5" i="20"/>
  <c r="E6" i="20"/>
  <c r="C7" i="20"/>
  <c r="E8" i="20"/>
  <c r="C9" i="20"/>
  <c r="N12" i="20"/>
  <c r="L13" i="20"/>
  <c r="J14" i="20"/>
  <c r="H15" i="20"/>
  <c r="F16" i="20"/>
  <c r="I4" i="20"/>
  <c r="G5" i="20"/>
  <c r="I6" i="20"/>
  <c r="G7" i="20"/>
  <c r="I8" i="20"/>
  <c r="G9" i="20"/>
  <c r="D11" i="20"/>
  <c r="B12" i="20"/>
  <c r="N14" i="20"/>
  <c r="L15" i="20"/>
  <c r="J16" i="20"/>
  <c r="C18" i="20"/>
  <c r="E19" i="20"/>
  <c r="C20" i="20"/>
  <c r="E21" i="20"/>
  <c r="F1" i="16"/>
  <c r="M39" i="21" l="1"/>
  <c r="M27" i="21"/>
  <c r="M45" i="21"/>
  <c r="M42" i="21"/>
  <c r="M44" i="21"/>
  <c r="M32" i="21"/>
  <c r="M31" i="21"/>
  <c r="M37" i="21"/>
  <c r="M41" i="21"/>
  <c r="M46" i="21"/>
  <c r="M29" i="21"/>
  <c r="M34" i="21"/>
  <c r="M38" i="21"/>
  <c r="M30" i="21"/>
  <c r="M36" i="21"/>
  <c r="M28" i="21"/>
  <c r="J5" i="17"/>
  <c r="J4" i="17"/>
  <c r="A109" i="17"/>
  <c r="A108" i="17"/>
  <c r="A107" i="17"/>
  <c r="A106" i="17"/>
  <c r="A105" i="17"/>
  <c r="A104" i="17"/>
  <c r="A102" i="17"/>
  <c r="A101" i="17"/>
  <c r="A100" i="17"/>
  <c r="A99" i="17"/>
  <c r="A98" i="17"/>
  <c r="A97" i="17"/>
  <c r="A95" i="17"/>
  <c r="A94" i="17"/>
  <c r="A93" i="17"/>
  <c r="A92" i="17"/>
  <c r="A91" i="17"/>
  <c r="A90" i="17"/>
  <c r="A88" i="17"/>
  <c r="A87" i="17"/>
  <c r="A86" i="17"/>
  <c r="A85" i="17"/>
  <c r="A84" i="17"/>
  <c r="A83" i="17"/>
  <c r="A81" i="17"/>
  <c r="A80" i="17"/>
  <c r="A79" i="17"/>
  <c r="A78" i="17"/>
  <c r="A77" i="17"/>
  <c r="A76" i="17"/>
  <c r="A73" i="17"/>
  <c r="A72" i="17"/>
  <c r="A71" i="17"/>
  <c r="A70" i="17"/>
  <c r="A69" i="17"/>
  <c r="A68" i="17"/>
  <c r="A66" i="17"/>
  <c r="A65" i="17"/>
  <c r="A64" i="17"/>
  <c r="A63" i="17"/>
  <c r="A62" i="17"/>
  <c r="A61" i="17"/>
  <c r="A59" i="17"/>
  <c r="A58" i="17"/>
  <c r="A57" i="17"/>
  <c r="A56" i="17"/>
  <c r="A55" i="17"/>
  <c r="A54" i="17"/>
  <c r="A52" i="17"/>
  <c r="A51" i="17"/>
  <c r="A50" i="17"/>
  <c r="A49" i="17"/>
  <c r="A48" i="17"/>
  <c r="A47" i="17"/>
  <c r="A45" i="17"/>
  <c r="A44" i="17"/>
  <c r="A43" i="17"/>
  <c r="A42" i="17"/>
  <c r="A41" i="17"/>
  <c r="A40" i="17"/>
  <c r="A37" i="17"/>
  <c r="A36" i="17"/>
  <c r="A35" i="17"/>
  <c r="A34" i="17"/>
  <c r="A33" i="17"/>
  <c r="A32" i="17"/>
  <c r="A30" i="17"/>
  <c r="A29" i="17"/>
  <c r="A28" i="17"/>
  <c r="A27" i="17"/>
  <c r="A26" i="17"/>
  <c r="A25" i="17"/>
  <c r="A23" i="17"/>
  <c r="A22" i="17"/>
  <c r="A21" i="17"/>
  <c r="A20" i="17"/>
  <c r="A19" i="17"/>
  <c r="A18" i="17"/>
  <c r="A16" i="17"/>
  <c r="A15" i="17"/>
  <c r="A14" i="17"/>
  <c r="A13" i="17"/>
  <c r="A12" i="17"/>
  <c r="A11" i="17"/>
  <c r="A9" i="17"/>
  <c r="A8" i="17"/>
  <c r="A7" i="17"/>
  <c r="A6" i="17"/>
  <c r="A5" i="17"/>
  <c r="A4" i="17"/>
  <c r="H109" i="17"/>
  <c r="G109" i="17"/>
  <c r="F109" i="17"/>
  <c r="E109" i="17"/>
  <c r="D109" i="17"/>
  <c r="H108" i="17"/>
  <c r="G108" i="17"/>
  <c r="F108" i="17"/>
  <c r="E108" i="17"/>
  <c r="D108" i="17"/>
  <c r="H107" i="17"/>
  <c r="G107" i="17"/>
  <c r="F107" i="17"/>
  <c r="E107" i="17"/>
  <c r="D107" i="17"/>
  <c r="H106" i="17"/>
  <c r="G106" i="17"/>
  <c r="F106" i="17"/>
  <c r="E106" i="17"/>
  <c r="D106" i="17"/>
  <c r="H105" i="17"/>
  <c r="G105" i="17"/>
  <c r="F105" i="17"/>
  <c r="E105" i="17"/>
  <c r="D105" i="17"/>
  <c r="H104" i="17"/>
  <c r="G104" i="17"/>
  <c r="F104" i="17"/>
  <c r="E104" i="17"/>
  <c r="D104" i="17"/>
  <c r="D103" i="17"/>
  <c r="H73" i="17"/>
  <c r="G73" i="17"/>
  <c r="F73" i="17"/>
  <c r="E73" i="17"/>
  <c r="D73" i="17"/>
  <c r="H72" i="17"/>
  <c r="G72" i="17"/>
  <c r="F72" i="17"/>
  <c r="E72" i="17"/>
  <c r="D72" i="17"/>
  <c r="H71" i="17"/>
  <c r="G71" i="17"/>
  <c r="F71" i="17"/>
  <c r="E71" i="17"/>
  <c r="D71" i="17"/>
  <c r="H70" i="17"/>
  <c r="G70" i="17"/>
  <c r="F70" i="17"/>
  <c r="E70" i="17"/>
  <c r="D70" i="17"/>
  <c r="H69" i="17"/>
  <c r="G69" i="17"/>
  <c r="F69" i="17"/>
  <c r="E69" i="17"/>
  <c r="D69" i="17"/>
  <c r="H68" i="17"/>
  <c r="G68" i="17"/>
  <c r="F68" i="17"/>
  <c r="E68" i="17"/>
  <c r="D68" i="17"/>
  <c r="D67" i="17"/>
  <c r="H37" i="17"/>
  <c r="G37" i="17"/>
  <c r="F37" i="17"/>
  <c r="E37" i="17"/>
  <c r="D37" i="17"/>
  <c r="H36" i="17"/>
  <c r="G36" i="17"/>
  <c r="F36" i="17"/>
  <c r="E36" i="17"/>
  <c r="D36" i="17"/>
  <c r="H35" i="17"/>
  <c r="G35" i="17"/>
  <c r="F35" i="17"/>
  <c r="E35" i="17"/>
  <c r="D35" i="17"/>
  <c r="H34" i="17"/>
  <c r="G34" i="17"/>
  <c r="F34" i="17"/>
  <c r="E34" i="17"/>
  <c r="D34" i="17"/>
  <c r="H32" i="17"/>
  <c r="G32" i="17"/>
  <c r="F32" i="17"/>
  <c r="E32" i="17"/>
  <c r="D32" i="17"/>
  <c r="D31" i="17"/>
  <c r="I33" i="5"/>
  <c r="BA1" i="17"/>
  <c r="BB1" i="17" s="1"/>
  <c r="BC1" i="17" s="1"/>
  <c r="BD1" i="17" s="1"/>
  <c r="BE1" i="17" s="1"/>
  <c r="BF1" i="17" s="1"/>
  <c r="BG1" i="17" s="1"/>
  <c r="BH1" i="17" s="1"/>
  <c r="BI1" i="17" s="1"/>
  <c r="BJ1" i="17" s="1"/>
  <c r="BK1" i="17" s="1"/>
  <c r="BL1" i="17" s="1"/>
  <c r="BM1" i="17" s="1"/>
  <c r="BN1" i="17" s="1"/>
  <c r="BO1" i="17" s="1"/>
  <c r="BP1" i="17" s="1"/>
  <c r="BQ1" i="17" s="1"/>
  <c r="BR1" i="17" s="1"/>
  <c r="BS1" i="17" s="1"/>
  <c r="BT1" i="17" s="1"/>
  <c r="BU1" i="17" s="1"/>
  <c r="BV1" i="17" s="1"/>
  <c r="BW1" i="17" s="1"/>
  <c r="BX1" i="17" s="1"/>
  <c r="BY1" i="17" s="1"/>
  <c r="BZ1" i="17" s="1"/>
  <c r="CA1" i="17" s="1"/>
  <c r="CB1" i="17" s="1"/>
  <c r="CC1" i="17" s="1"/>
  <c r="CD1" i="17" s="1"/>
  <c r="CE1" i="17" s="1"/>
  <c r="CF1" i="17" s="1"/>
  <c r="CG1" i="17" s="1"/>
  <c r="CH1" i="17" s="1"/>
  <c r="CI1" i="17" s="1"/>
  <c r="CJ1" i="17" s="1"/>
  <c r="CK1" i="17" s="1"/>
  <c r="CL1" i="17" s="1"/>
  <c r="CM1" i="17" s="1"/>
  <c r="K8" i="17" l="1"/>
  <c r="K7" i="17"/>
  <c r="J38" i="17"/>
  <c r="J37" i="17"/>
  <c r="J36" i="17"/>
  <c r="K9" i="17"/>
  <c r="T38" i="5"/>
  <c r="S38" i="5"/>
  <c r="R38" i="5"/>
  <c r="Q38" i="5"/>
  <c r="P38" i="5"/>
  <c r="T37" i="5"/>
  <c r="S37" i="5"/>
  <c r="R37" i="5"/>
  <c r="Q37" i="5"/>
  <c r="P37" i="5"/>
  <c r="T36" i="5"/>
  <c r="S36" i="5"/>
  <c r="R36" i="5"/>
  <c r="Q36" i="5"/>
  <c r="P36" i="5"/>
  <c r="T35" i="5"/>
  <c r="S35" i="5"/>
  <c r="R35" i="5"/>
  <c r="Q35" i="5"/>
  <c r="P35" i="5"/>
  <c r="T34" i="5"/>
  <c r="S34" i="5"/>
  <c r="R34" i="5"/>
  <c r="Q34" i="5"/>
  <c r="P34" i="5"/>
  <c r="T33" i="5"/>
  <c r="S33" i="5"/>
  <c r="R33" i="5"/>
  <c r="Q33" i="5"/>
  <c r="P33" i="5"/>
  <c r="M38" i="5"/>
  <c r="L38" i="5"/>
  <c r="K38" i="5"/>
  <c r="J38" i="5"/>
  <c r="I38" i="5"/>
  <c r="M37" i="5"/>
  <c r="L37" i="5"/>
  <c r="K37" i="5"/>
  <c r="J37" i="5"/>
  <c r="I37" i="5"/>
  <c r="M36" i="5"/>
  <c r="L36" i="5"/>
  <c r="K36" i="5"/>
  <c r="J36" i="5"/>
  <c r="I36" i="5"/>
  <c r="M35" i="5"/>
  <c r="L35" i="5"/>
  <c r="K35" i="5"/>
  <c r="J35" i="5"/>
  <c r="I35" i="5"/>
  <c r="M34" i="5"/>
  <c r="L34" i="5"/>
  <c r="K34" i="5"/>
  <c r="J34" i="5"/>
  <c r="I34" i="5"/>
  <c r="M33" i="5"/>
  <c r="L33" i="5"/>
  <c r="K33" i="5"/>
  <c r="J33" i="5"/>
  <c r="F38" i="5"/>
  <c r="E38" i="5"/>
  <c r="D38" i="5"/>
  <c r="C38" i="5"/>
  <c r="F37" i="5"/>
  <c r="E37" i="5"/>
  <c r="D37" i="5"/>
  <c r="C37" i="5"/>
  <c r="F36" i="5"/>
  <c r="E36" i="5"/>
  <c r="D36" i="5"/>
  <c r="C36" i="5"/>
  <c r="F35" i="5"/>
  <c r="E35" i="5"/>
  <c r="D35" i="5"/>
  <c r="C35" i="5"/>
  <c r="F33" i="5"/>
  <c r="E33" i="5"/>
  <c r="D33" i="5"/>
  <c r="C33" i="5"/>
  <c r="B38" i="5"/>
  <c r="B37" i="5"/>
  <c r="B36" i="5"/>
  <c r="B35" i="5"/>
  <c r="B33" i="5"/>
  <c r="P32" i="5"/>
  <c r="I32" i="5"/>
  <c r="B32" i="5"/>
  <c r="K11" i="17" l="1"/>
  <c r="K10" i="17"/>
  <c r="CL2" i="17" l="1"/>
  <c r="BF2" i="17"/>
  <c r="Q2" i="17"/>
  <c r="AK2" i="17"/>
  <c r="BG2" i="17"/>
  <c r="X2" i="17"/>
  <c r="BI2" i="17"/>
  <c r="AH2" i="17"/>
  <c r="AV2" i="17"/>
  <c r="T2" i="17"/>
  <c r="AL2" i="17"/>
  <c r="AR2" i="17"/>
  <c r="BL2" i="17"/>
  <c r="CI2" i="17"/>
  <c r="BC2" i="17"/>
  <c r="BD2" i="17"/>
  <c r="K2" i="17"/>
  <c r="AW2" i="17"/>
  <c r="BJ2" i="17"/>
  <c r="AP2" i="17"/>
  <c r="N2" i="17"/>
  <c r="AT2" i="17"/>
  <c r="AI2" i="17"/>
  <c r="AY2" i="17"/>
  <c r="AA2" i="17"/>
  <c r="BX2" i="17"/>
  <c r="BS2" i="17"/>
  <c r="BU2" i="17"/>
  <c r="BA2" i="17"/>
  <c r="AE2" i="17"/>
  <c r="AN2" i="17"/>
  <c r="Z2" i="17"/>
  <c r="AO2" i="17"/>
  <c r="V2" i="17"/>
  <c r="AG2" i="17"/>
  <c r="L2" i="17"/>
  <c r="AZ2" i="17"/>
  <c r="W2" i="17"/>
  <c r="P2" i="17"/>
  <c r="R2" i="17"/>
  <c r="CB2" i="17"/>
  <c r="CA2" i="17"/>
  <c r="CC2" i="17"/>
  <c r="CJ2" i="17"/>
  <c r="U2" i="17"/>
  <c r="AD2" i="17"/>
  <c r="AM2" i="17"/>
  <c r="BE2" i="17"/>
  <c r="AU2" i="17"/>
  <c r="AB2" i="17"/>
  <c r="O2" i="17"/>
  <c r="Y2" i="17"/>
  <c r="AS2" i="17"/>
  <c r="BH2" i="17"/>
  <c r="AX2" i="17"/>
  <c r="BT2" i="17"/>
  <c r="BK2" i="17"/>
  <c r="CM2" i="17"/>
  <c r="AJ2" i="17"/>
  <c r="AQ2" i="17"/>
  <c r="S2" i="17"/>
  <c r="BB2" i="17"/>
  <c r="M2" i="17"/>
  <c r="AF2" i="17"/>
  <c r="BP2" i="17"/>
  <c r="CF2" i="17"/>
  <c r="BW2" i="17"/>
  <c r="BM2" i="17"/>
  <c r="CG2" i="17"/>
  <c r="BO2" i="17"/>
  <c r="CE2" i="17"/>
  <c r="BQ2" i="17"/>
  <c r="CK2" i="17"/>
  <c r="BY2" i="17"/>
  <c r="BN2" i="17"/>
  <c r="BR2" i="17"/>
  <c r="BV2" i="17"/>
  <c r="CD2" i="17"/>
  <c r="BZ2" i="17"/>
  <c r="CH2" i="17"/>
  <c r="AC2" i="17"/>
</calcChain>
</file>

<file path=xl/sharedStrings.xml><?xml version="1.0" encoding="utf-8"?>
<sst xmlns="http://schemas.openxmlformats.org/spreadsheetml/2006/main" count="2156" uniqueCount="220">
  <si>
    <t>Nectar</t>
  </si>
  <si>
    <t>Fruits</t>
  </si>
  <si>
    <t>Seasoning</t>
  </si>
  <si>
    <t>Minerals</t>
  </si>
  <si>
    <t>Filler</t>
  </si>
  <si>
    <t>Meat</t>
  </si>
  <si>
    <t>Vegetable</t>
  </si>
  <si>
    <t>Flavouring</t>
  </si>
  <si>
    <t>Vitamins</t>
  </si>
  <si>
    <t>Curative</t>
  </si>
  <si>
    <t>Fragrance</t>
  </si>
  <si>
    <t>Cleanser</t>
  </si>
  <si>
    <t>Moisturiser</t>
  </si>
  <si>
    <t>Perfume</t>
  </si>
  <si>
    <t>Medicinal</t>
  </si>
  <si>
    <t>Conditioner</t>
  </si>
  <si>
    <t>Ambrosia</t>
  </si>
  <si>
    <t>Optimum</t>
  </si>
  <si>
    <t>Importance</t>
  </si>
  <si>
    <t>Hygenia</t>
  </si>
  <si>
    <t>Part-Worth</t>
  </si>
  <si>
    <t>Max</t>
  </si>
  <si>
    <t>Relative</t>
  </si>
  <si>
    <t>-</t>
  </si>
  <si>
    <t>Price</t>
  </si>
  <si>
    <t>Health</t>
  </si>
  <si>
    <t>Functional</t>
  </si>
  <si>
    <t>Connoisseur</t>
  </si>
  <si>
    <t>Family</t>
  </si>
  <si>
    <t>Hedonist</t>
  </si>
  <si>
    <t>Well Being</t>
  </si>
  <si>
    <t>Treatment</t>
  </si>
  <si>
    <t>Nutritionist</t>
  </si>
  <si>
    <t>Athena Drink</t>
  </si>
  <si>
    <t>Ginko Drink</t>
  </si>
  <si>
    <t>Aloe Indica</t>
  </si>
  <si>
    <t>Nagara Drink</t>
  </si>
  <si>
    <t>Mahonia Drink</t>
  </si>
  <si>
    <t>Chitra</t>
  </si>
  <si>
    <t>Schisandra</t>
  </si>
  <si>
    <t>Okura</t>
  </si>
  <si>
    <t>Zhi Zi</t>
  </si>
  <si>
    <t>Viola</t>
  </si>
  <si>
    <t>Iris</t>
  </si>
  <si>
    <t>Indigo</t>
  </si>
  <si>
    <t>Senna</t>
  </si>
  <si>
    <t>Ginseng</t>
  </si>
  <si>
    <t>Ada</t>
  </si>
  <si>
    <t>Panacea</t>
  </si>
  <si>
    <t>Gui Hua</t>
  </si>
  <si>
    <t>Wu Wei Zi</t>
  </si>
  <si>
    <t>Mamira</t>
  </si>
  <si>
    <t>Inji</t>
  </si>
  <si>
    <t>Jasmine</t>
  </si>
  <si>
    <t>Begonia</t>
  </si>
  <si>
    <t>Tritoma</t>
  </si>
  <si>
    <t>Tare</t>
  </si>
  <si>
    <t>Visha</t>
  </si>
  <si>
    <t>Yuma</t>
  </si>
  <si>
    <t>Phu</t>
  </si>
  <si>
    <t>Daisy</t>
  </si>
  <si>
    <t>Adosa</t>
  </si>
  <si>
    <t>Ling Zhi</t>
  </si>
  <si>
    <t>Lucerne</t>
  </si>
  <si>
    <t>Rio</t>
  </si>
  <si>
    <t>Qiu Kui</t>
  </si>
  <si>
    <t>Nagara Bar</t>
  </si>
  <si>
    <t>Athena Bar</t>
  </si>
  <si>
    <t>Ginko Bar</t>
  </si>
  <si>
    <t>Mahonia Bar</t>
  </si>
  <si>
    <t>Fuji Drink</t>
  </si>
  <si>
    <t>Inula Drink</t>
  </si>
  <si>
    <t>Fuji Potion</t>
  </si>
  <si>
    <t>Inula Potion</t>
  </si>
  <si>
    <t>Fuji Bar</t>
  </si>
  <si>
    <t>Inula Bar</t>
  </si>
  <si>
    <t>ALL</t>
  </si>
  <si>
    <t>Aroma Mix</t>
  </si>
  <si>
    <t>Y1 Q4</t>
  </si>
  <si>
    <t>Notes:</t>
  </si>
  <si>
    <r>
      <t xml:space="preserve">Optitum: The </t>
    </r>
    <r>
      <rPr>
        <u/>
        <sz val="9"/>
        <rFont val="Arial"/>
        <family val="2"/>
      </rPr>
      <t>level</t>
    </r>
    <r>
      <rPr>
        <sz val="9"/>
        <rFont val="Arial"/>
        <family val="2"/>
      </rPr>
      <t xml:space="preserve"> (%) that yields greatest satisfaction (maximum part worth). Ingredient levels higher than optimium result in reduction of product utility.</t>
    </r>
  </si>
  <si>
    <r>
      <t xml:space="preserve">Maximum: </t>
    </r>
    <r>
      <rPr>
        <u/>
        <sz val="9"/>
        <rFont val="Arial"/>
        <family val="2"/>
      </rPr>
      <t>Part-worth</t>
    </r>
    <r>
      <rPr>
        <sz val="9"/>
        <rFont val="Arial"/>
        <family val="2"/>
      </rPr>
      <t xml:space="preserve"> when ingredient content is at optimum level. </t>
    </r>
  </si>
  <si>
    <t>0%: Part-worth when ingredient is not present.</t>
  </si>
  <si>
    <t>Relative Importance: Measure of the importance of the ingredient in enhancing the product's utility (quality).</t>
  </si>
  <si>
    <t>Product utility or part-worth are measures of product quality. Increase in part-worth of a product will result in an increase in the desire to purchase the product.</t>
  </si>
  <si>
    <t>MIN = c</t>
  </si>
  <si>
    <t>a</t>
  </si>
  <si>
    <t>b</t>
  </si>
  <si>
    <t>Volume %</t>
  </si>
  <si>
    <t>Utility</t>
  </si>
  <si>
    <t>Ingredient List</t>
  </si>
  <si>
    <t>Min</t>
  </si>
  <si>
    <t>IMP</t>
  </si>
  <si>
    <t>Rel IMP</t>
  </si>
  <si>
    <t>Beauty</t>
  </si>
  <si>
    <t>Segment List</t>
  </si>
  <si>
    <t>Ingredient:</t>
  </si>
  <si>
    <t>Segment:</t>
  </si>
  <si>
    <t>Price (19%)</t>
  </si>
  <si>
    <t>Health (25%)</t>
  </si>
  <si>
    <t>Functional (27%)</t>
  </si>
  <si>
    <t>Connoisseur (29%)</t>
  </si>
  <si>
    <t>Price (48%)</t>
  </si>
  <si>
    <t>Well Being (13%)</t>
  </si>
  <si>
    <t>Treatment (22%)</t>
  </si>
  <si>
    <t>Nutritionist (17%)</t>
  </si>
  <si>
    <t>The compution of weighted (ALL) parameters is based on the segment contribution in Y1. (These figures shown in paranthesis).</t>
  </si>
  <si>
    <t>Price (23%)</t>
  </si>
  <si>
    <t>Family (10%)</t>
  </si>
  <si>
    <t>Beauty (17%)</t>
  </si>
  <si>
    <t>Hedonist (50%)</t>
  </si>
  <si>
    <t>% Ingredient Content</t>
  </si>
  <si>
    <t>Product Ingredient Composition (Y1)</t>
  </si>
  <si>
    <t>F1_ATD</t>
  </si>
  <si>
    <t>F1_INJ</t>
  </si>
  <si>
    <t>F1_MAM</t>
  </si>
  <si>
    <t>F1_NGD</t>
  </si>
  <si>
    <t>F2_GKD</t>
  </si>
  <si>
    <t>F2_GUI</t>
  </si>
  <si>
    <t>F2_JAS</t>
  </si>
  <si>
    <t>F2_WWZ</t>
  </si>
  <si>
    <t>F3_ALO</t>
  </si>
  <si>
    <t>F3_BEG</t>
  </si>
  <si>
    <t>F3_MHD</t>
  </si>
  <si>
    <t>F3_TRT</t>
  </si>
  <si>
    <t>F4_ALX</t>
  </si>
  <si>
    <t>F4_MIS</t>
  </si>
  <si>
    <t>F5_APN</t>
  </si>
  <si>
    <t>F5_YOK</t>
  </si>
  <si>
    <t>F6_FJD</t>
  </si>
  <si>
    <t>F7_IND</t>
  </si>
  <si>
    <t>F8_SFD</t>
  </si>
  <si>
    <t>H1_CHI</t>
  </si>
  <si>
    <t>H1_SCH</t>
  </si>
  <si>
    <t>H1_TAR</t>
  </si>
  <si>
    <t>H1_VSH</t>
  </si>
  <si>
    <t>H2_OKU</t>
  </si>
  <si>
    <t>H2_PHU</t>
  </si>
  <si>
    <t>H2_YUM</t>
  </si>
  <si>
    <t>H2_ZHI</t>
  </si>
  <si>
    <t>H3_DSY</t>
  </si>
  <si>
    <t>H3_ING</t>
  </si>
  <si>
    <t>H3_IRS</t>
  </si>
  <si>
    <t>H3_VIO</t>
  </si>
  <si>
    <t>H4_OLD</t>
  </si>
  <si>
    <t>H4_SUM</t>
  </si>
  <si>
    <t>H5_KNT</t>
  </si>
  <si>
    <t>H5_TSU</t>
  </si>
  <si>
    <t>H6_FJP</t>
  </si>
  <si>
    <t>H7_INP</t>
  </si>
  <si>
    <t>H8_SFP</t>
  </si>
  <si>
    <t>W1_ADO</t>
  </si>
  <si>
    <t>W1_ATB</t>
  </si>
  <si>
    <t>W1_NGB</t>
  </si>
  <si>
    <t>W1_SEN</t>
  </si>
  <si>
    <t>W2_GIN</t>
  </si>
  <si>
    <t>W2_GKB</t>
  </si>
  <si>
    <t>W2_LNZ</t>
  </si>
  <si>
    <t>W2_QIK</t>
  </si>
  <si>
    <t>W3_ADA</t>
  </si>
  <si>
    <t>W3_LUC</t>
  </si>
  <si>
    <t>W3_MHB</t>
  </si>
  <si>
    <t>W3_RIO</t>
  </si>
  <si>
    <t>W4_ANI</t>
  </si>
  <si>
    <t>W4_CNP</t>
  </si>
  <si>
    <t>W5_SAS</t>
  </si>
  <si>
    <t>W5_SIS</t>
  </si>
  <si>
    <t>W6_FJB</t>
  </si>
  <si>
    <t>W7_INB</t>
  </si>
  <si>
    <t>W8_SFB</t>
  </si>
  <si>
    <t>Alexis</t>
  </si>
  <si>
    <t>Miso</t>
  </si>
  <si>
    <t>Aponi</t>
  </si>
  <si>
    <t>Yoki</t>
  </si>
  <si>
    <t>Super Drink</t>
  </si>
  <si>
    <t>Olida</t>
  </si>
  <si>
    <t>Suma</t>
  </si>
  <si>
    <t>Kinta</t>
  </si>
  <si>
    <t>Tsula</t>
  </si>
  <si>
    <t>Super Potion</t>
  </si>
  <si>
    <t>Anise</t>
  </si>
  <si>
    <t>Catnip</t>
  </si>
  <si>
    <t>Sasa</t>
  </si>
  <si>
    <t>Sisika</t>
  </si>
  <si>
    <t>Super Bar</t>
  </si>
  <si>
    <t>Products under development — Ingredient Composition (Y1)</t>
  </si>
  <si>
    <t>Yucca</t>
  </si>
  <si>
    <t>F4_YUC</t>
  </si>
  <si>
    <t>Kava</t>
  </si>
  <si>
    <t>F4_KAV</t>
  </si>
  <si>
    <t>Kaya</t>
  </si>
  <si>
    <t>F5_KAY</t>
  </si>
  <si>
    <t>Dena</t>
  </si>
  <si>
    <t>F5_DNA</t>
  </si>
  <si>
    <t>Nigella</t>
  </si>
  <si>
    <t>H4_NIG</t>
  </si>
  <si>
    <t>Bianca</t>
  </si>
  <si>
    <t>H4_BNC</t>
  </si>
  <si>
    <t>Nina</t>
  </si>
  <si>
    <t>H5_NIN</t>
  </si>
  <si>
    <t>Magena</t>
  </si>
  <si>
    <t>H5_MAG</t>
  </si>
  <si>
    <t>Arnica</t>
  </si>
  <si>
    <t>W4_ARN</t>
  </si>
  <si>
    <t>Maca</t>
  </si>
  <si>
    <t>W4_MAC</t>
  </si>
  <si>
    <t>Helki</t>
  </si>
  <si>
    <t>W5_HKI</t>
  </si>
  <si>
    <t>Kosa</t>
  </si>
  <si>
    <t>W5_KOS</t>
  </si>
  <si>
    <t xml:space="preserve">Instructions to enable the VBA code in this Template </t>
  </si>
  <si>
    <t>&lt;/table&gt;</t>
  </si>
  <si>
    <t>&lt;table style="width:100%"&gt;</t>
  </si>
  <si>
    <t>Vitamins (pan)</t>
  </si>
  <si>
    <t>Vitamins (hyg)</t>
  </si>
  <si>
    <t>Haw</t>
  </si>
  <si>
    <t>Kew</t>
  </si>
  <si>
    <t>Zygo</t>
  </si>
  <si>
    <t>Dill</t>
  </si>
  <si>
    <t>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</si>
</sst>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0"/>
      <color theme="8" tint="-0.499984740745262"/>
      <name val="Arial"/>
      <family val="2"/>
    </font>
    <font>
      <sz val="9"/>
      <color theme="8" tint="0.79998168889431442"/>
      <name val="Arial"/>
      <family val="2"/>
    </font>
    <font>
      <sz val="10"/>
      <color theme="4" tint="-0.249977111117893"/>
      <name val="Arial"/>
      <family val="2"/>
    </font>
    <font>
      <u/>
      <sz val="9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sz val="9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theme="0" tint="-0.499984740745262"/>
      <name val="Arial"/>
      <family val="2"/>
    </font>
    <font>
      <u/>
      <sz val="9"/>
      <color theme="4" tint="-0.249977111117893"/>
      <name val="Arial"/>
      <family val="2"/>
    </font>
    <font>
      <b/>
      <sz val="10"/>
      <color theme="8" tint="-0.499984740745262"/>
      <name val="Arial"/>
      <family val="2"/>
    </font>
    <font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9"/>
      <color theme="8" tint="-0.499984740745262"/>
      <name val="Arial"/>
      <family val="2"/>
    </font>
    <font>
      <sz val="9"/>
      <color indexed="1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rgb="FFFF0000"/>
      <name val="Calibri"/>
      <family val="2"/>
      <scheme val="minor"/>
    </font>
    <font>
      <i/>
      <sz val="9"/>
      <color rgb="FF333333"/>
      <name val="Times New Roman"/>
      <family val="1"/>
    </font>
    <font>
      <sz val="11"/>
      <color rgb="FF23527C"/>
      <name val="Arial"/>
      <family val="2"/>
    </font>
    <font>
      <b/>
      <sz val="7"/>
      <color theme="2" tint="-0.499984740745262"/>
      <name val="Arial"/>
      <family val="2"/>
    </font>
    <font>
      <sz val="7"/>
      <color theme="2" tint="-0.499984740745262"/>
      <name val="Arial"/>
      <family val="2"/>
    </font>
    <font>
      <sz val="14"/>
      <color theme="2" tint="-0.499984740745262"/>
      <name val="Arial"/>
      <family val="2"/>
    </font>
    <font>
      <sz val="8"/>
      <color theme="1"/>
      <name val="Calibri"/>
      <family val="2"/>
      <scheme val="minor"/>
    </font>
    <font>
      <sz val="7"/>
      <color rgb="FFFF0000"/>
      <name val="Arial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Border="1"/>
    <xf numFmtId="0" fontId="1" fillId="0" borderId="0" xfId="0" applyFont="1" applyBorder="1"/>
    <xf numFmtId="0" fontId="8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9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2" borderId="0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/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Border="1"/>
    <xf numFmtId="0" fontId="12" fillId="0" borderId="0" xfId="0" applyFont="1" applyBorder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165" fontId="11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/>
    <xf numFmtId="165" fontId="5" fillId="3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17" fillId="0" borderId="0" xfId="0" applyFont="1" applyBorder="1"/>
    <xf numFmtId="0" fontId="16" fillId="0" borderId="0" xfId="0" applyFont="1" applyBorder="1"/>
    <xf numFmtId="0" fontId="18" fillId="0" borderId="0" xfId="0" applyFont="1" applyFill="1" applyBorder="1"/>
    <xf numFmtId="0" fontId="18" fillId="0" borderId="0" xfId="0" applyFont="1" applyBorder="1"/>
    <xf numFmtId="0" fontId="19" fillId="0" borderId="0" xfId="0" applyFont="1" applyBorder="1"/>
    <xf numFmtId="1" fontId="12" fillId="0" borderId="0" xfId="0" applyNumberFormat="1" applyFont="1" applyFill="1" applyBorder="1" applyAlignment="1">
      <alignment horizontal="left" vertical="center"/>
    </xf>
    <xf numFmtId="0" fontId="20" fillId="0" borderId="0" xfId="0" applyFont="1"/>
    <xf numFmtId="2" fontId="7" fillId="3" borderId="0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165" fontId="23" fillId="3" borderId="6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5" fontId="23" fillId="3" borderId="4" xfId="0" applyNumberFormat="1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left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7" fillId="0" borderId="0" xfId="0" applyFont="1"/>
    <xf numFmtId="0" fontId="4" fillId="0" borderId="0" xfId="0" applyFont="1"/>
    <xf numFmtId="0" fontId="24" fillId="0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4" borderId="9" xfId="0" applyFont="1" applyFill="1" applyBorder="1" applyAlignment="1">
      <alignment horizontal="center" vertical="center" wrapText="1"/>
    </xf>
    <xf numFmtId="165" fontId="30" fillId="5" borderId="9" xfId="0" applyNumberFormat="1" applyFont="1" applyFill="1" applyBorder="1" applyAlignment="1">
      <alignment horizontal="center" vertical="center" wrapText="1"/>
    </xf>
    <xf numFmtId="165" fontId="30" fillId="0" borderId="9" xfId="0" applyNumberFormat="1" applyFont="1" applyFill="1" applyBorder="1" applyAlignment="1">
      <alignment horizontal="center" vertical="center" wrapText="1"/>
    </xf>
    <xf numFmtId="165" fontId="29" fillId="4" borderId="9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1" fontId="24" fillId="5" borderId="9" xfId="0" applyNumberFormat="1" applyFont="1" applyFill="1" applyBorder="1" applyAlignment="1">
      <alignment horizontal="center" vertical="center" wrapText="1"/>
    </xf>
    <xf numFmtId="1" fontId="24" fillId="0" borderId="9" xfId="0" applyNumberFormat="1" applyFont="1" applyFill="1" applyBorder="1" applyAlignment="1">
      <alignment horizontal="center" vertical="center" wrapText="1"/>
    </xf>
    <xf numFmtId="1" fontId="25" fillId="4" borderId="9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6" fillId="0" borderId="0" xfId="0" applyFont="1"/>
    <xf numFmtId="0" fontId="32" fillId="0" borderId="0" xfId="0" applyFont="1"/>
    <xf numFmtId="0" fontId="33" fillId="0" borderId="9" xfId="0" applyFont="1" applyFill="1" applyBorder="1" applyAlignment="1">
      <alignment horizontal="center" vertical="center" wrapText="1"/>
    </xf>
    <xf numFmtId="0" fontId="32" fillId="7" borderId="0" xfId="0" applyFont="1" applyFill="1"/>
    <xf numFmtId="0" fontId="3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1" defaultTableStyle="TableStyleMedium9" defaultPivotStyle="PivotStyleLight16">
    <tableStyle name="MySqlDefault" pivot="0" table="0" count="0"/>
  </tableStyles>
  <colors>
    <mruColors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Data!$J$2</c:f>
              <c:strCache>
                <c:ptCount val="1"/>
                <c:pt idx="0">
                  <c:v>Utility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Data!$K$1:$CM$1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cat>
          <c:val>
            <c:numRef>
              <c:f>Data!$K$2:$CM$2</c:f>
              <c:numCache>
                <c:formatCode>0.0</c:formatCode>
                <c:ptCount val="81"/>
                <c:pt idx="0" formatCode="General">
                  <c:v>0</c:v>
                </c:pt>
                <c:pt idx="1">
                  <c:v>1.3299999999999998</c:v>
                </c:pt>
                <c:pt idx="2">
                  <c:v>2.5199999999999996</c:v>
                </c:pt>
                <c:pt idx="3">
                  <c:v>3.5699999999999994</c:v>
                </c:pt>
                <c:pt idx="4">
                  <c:v>4.4799999999999995</c:v>
                </c:pt>
                <c:pt idx="5">
                  <c:v>5.25</c:v>
                </c:pt>
                <c:pt idx="6">
                  <c:v>5.8799999999999981</c:v>
                </c:pt>
                <c:pt idx="7">
                  <c:v>6.3699999999999992</c:v>
                </c:pt>
                <c:pt idx="8">
                  <c:v>6.7199999999999989</c:v>
                </c:pt>
                <c:pt idx="9">
                  <c:v>6.9299999999999988</c:v>
                </c:pt>
                <c:pt idx="10">
                  <c:v>6.9999999999999991</c:v>
                </c:pt>
                <c:pt idx="11">
                  <c:v>6.9299999999999979</c:v>
                </c:pt>
                <c:pt idx="12">
                  <c:v>6.7199999999999953</c:v>
                </c:pt>
                <c:pt idx="13">
                  <c:v>6.3699999999999974</c:v>
                </c:pt>
                <c:pt idx="14">
                  <c:v>5.8799999999999972</c:v>
                </c:pt>
                <c:pt idx="15">
                  <c:v>5.25</c:v>
                </c:pt>
                <c:pt idx="16">
                  <c:v>4.4799999999999969</c:v>
                </c:pt>
                <c:pt idx="17">
                  <c:v>3.5699999999999932</c:v>
                </c:pt>
                <c:pt idx="18">
                  <c:v>2.519999999999996</c:v>
                </c:pt>
                <c:pt idx="19">
                  <c:v>1.3299999999999947</c:v>
                </c:pt>
                <c:pt idx="20">
                  <c:v>-3.5527136788005009E-15</c:v>
                </c:pt>
                <c:pt idx="21">
                  <c:v>-1.470000000000006</c:v>
                </c:pt>
                <c:pt idx="22">
                  <c:v>-3.0800000000000054</c:v>
                </c:pt>
                <c:pt idx="23">
                  <c:v>-4.8300000000000054</c:v>
                </c:pt>
                <c:pt idx="24">
                  <c:v>-6.7200000000000131</c:v>
                </c:pt>
                <c:pt idx="25">
                  <c:v>-8.7500000000000071</c:v>
                </c:pt>
                <c:pt idx="26">
                  <c:v>-10.920000000000009</c:v>
                </c:pt>
                <c:pt idx="27">
                  <c:v>-13.230000000000004</c:v>
                </c:pt>
                <c:pt idx="28">
                  <c:v>-15.680000000000007</c:v>
                </c:pt>
                <c:pt idx="29">
                  <c:v>-18.27000000000001</c:v>
                </c:pt>
                <c:pt idx="30">
                  <c:v>-21</c:v>
                </c:pt>
                <c:pt idx="31">
                  <c:v>-23.870000000000012</c:v>
                </c:pt>
                <c:pt idx="32">
                  <c:v>-26.88000000000001</c:v>
                </c:pt>
                <c:pt idx="33">
                  <c:v>-30.030000000000008</c:v>
                </c:pt>
                <c:pt idx="34">
                  <c:v>-33.320000000000022</c:v>
                </c:pt>
                <c:pt idx="35">
                  <c:v>-36.75</c:v>
                </c:pt>
                <c:pt idx="36">
                  <c:v>-40.320000000000014</c:v>
                </c:pt>
                <c:pt idx="37">
                  <c:v>-44.030000000000015</c:v>
                </c:pt>
                <c:pt idx="38">
                  <c:v>-47.880000000000017</c:v>
                </c:pt>
                <c:pt idx="39">
                  <c:v>-51.870000000000019</c:v>
                </c:pt>
                <c:pt idx="40">
                  <c:v>-56.000000000000014</c:v>
                </c:pt>
                <c:pt idx="41">
                  <c:v>-60.27</c:v>
                </c:pt>
                <c:pt idx="42">
                  <c:v>-64.680000000000021</c:v>
                </c:pt>
                <c:pt idx="43">
                  <c:v>-69.230000000000018</c:v>
                </c:pt>
                <c:pt idx="44">
                  <c:v>-73.920000000000016</c:v>
                </c:pt>
                <c:pt idx="45">
                  <c:v>-78.750000000000028</c:v>
                </c:pt>
                <c:pt idx="46">
                  <c:v>-83.720000000000013</c:v>
                </c:pt>
                <c:pt idx="47">
                  <c:v>-88.830000000000027</c:v>
                </c:pt>
                <c:pt idx="48">
                  <c:v>-94.080000000000041</c:v>
                </c:pt>
                <c:pt idx="49">
                  <c:v>-99.470000000000027</c:v>
                </c:pt>
                <c:pt idx="50">
                  <c:v>-105.00000000000003</c:v>
                </c:pt>
                <c:pt idx="51">
                  <c:v>-110.67000000000003</c:v>
                </c:pt>
                <c:pt idx="52">
                  <c:v>-116.48000000000003</c:v>
                </c:pt>
                <c:pt idx="53">
                  <c:v>-122.43000000000004</c:v>
                </c:pt>
                <c:pt idx="54">
                  <c:v>-128.52000000000001</c:v>
                </c:pt>
                <c:pt idx="55">
                  <c:v>-134.75000000000003</c:v>
                </c:pt>
                <c:pt idx="56">
                  <c:v>-141.12</c:v>
                </c:pt>
                <c:pt idx="57">
                  <c:v>-147.63</c:v>
                </c:pt>
                <c:pt idx="58">
                  <c:v>-154.28000000000003</c:v>
                </c:pt>
                <c:pt idx="59">
                  <c:v>-161.07000000000005</c:v>
                </c:pt>
                <c:pt idx="60">
                  <c:v>-168</c:v>
                </c:pt>
                <c:pt idx="61">
                  <c:v>-175.07000000000005</c:v>
                </c:pt>
                <c:pt idx="62">
                  <c:v>-182.28000000000003</c:v>
                </c:pt>
                <c:pt idx="63">
                  <c:v>-189.63</c:v>
                </c:pt>
                <c:pt idx="64">
                  <c:v>-197.12000000000003</c:v>
                </c:pt>
                <c:pt idx="65">
                  <c:v>-204.75000000000006</c:v>
                </c:pt>
                <c:pt idx="66">
                  <c:v>-212.52000000000004</c:v>
                </c:pt>
                <c:pt idx="67">
                  <c:v>-220.43</c:v>
                </c:pt>
                <c:pt idx="68">
                  <c:v>-228.48000000000008</c:v>
                </c:pt>
                <c:pt idx="69">
                  <c:v>-236.67</c:v>
                </c:pt>
                <c:pt idx="70">
                  <c:v>-245</c:v>
                </c:pt>
                <c:pt idx="71">
                  <c:v>-253.47000000000008</c:v>
                </c:pt>
                <c:pt idx="72">
                  <c:v>-262.08000000000004</c:v>
                </c:pt>
                <c:pt idx="73">
                  <c:v>-270.83000000000004</c:v>
                </c:pt>
                <c:pt idx="74">
                  <c:v>-279.72000000000003</c:v>
                </c:pt>
                <c:pt idx="75">
                  <c:v>-288.75000000000006</c:v>
                </c:pt>
                <c:pt idx="76">
                  <c:v>-297.92000000000007</c:v>
                </c:pt>
                <c:pt idx="77">
                  <c:v>-307.23</c:v>
                </c:pt>
                <c:pt idx="78">
                  <c:v>-316.68000000000006</c:v>
                </c:pt>
                <c:pt idx="79">
                  <c:v>-326.27</c:v>
                </c:pt>
                <c:pt idx="80">
                  <c:v>-336.00000000000006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4-4308-9F0C-22AC7006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32568000"/>
        <c:axId val="-1732558208"/>
      </c:lineChart>
      <c:catAx>
        <c:axId val="-173256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Level</a:t>
                </a:r>
                <a:r>
                  <a:rPr lang="en-GB" sz="1100" baseline="0"/>
                  <a:t> %</a:t>
                </a:r>
                <a:endParaRPr lang="en-GB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2558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17325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/>
                  <a:t>Part-Worth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2568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182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198120</xdr:colOff>
      <xdr:row>22</xdr:row>
      <xdr:rowOff>144779</xdr:rowOff>
    </xdr:to>
    <xdr:sp macro="" textlink="">
      <xdr:nvSpPr>
        <xdr:cNvPr id="2" name="TextBox 6"/>
        <xdr:cNvSpPr txBox="1"/>
      </xdr:nvSpPr>
      <xdr:spPr>
        <a:xfrm>
          <a:off x="0" y="426720"/>
          <a:ext cx="2636520" cy="3459479"/>
        </a:xfrm>
        <a:prstGeom prst="rect">
          <a:avLst/>
        </a:prstGeom>
        <a:solidFill>
          <a:sysClr val="window" lastClr="FFFFFF"/>
        </a:solidFill>
      </xdr:spPr>
      <xdr:txBody>
        <a:bodyPr wrap="square" l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 sz="1000"/>
        </a:p>
        <a:p>
          <a:pPr marL="408600" marR="0" lvl="0" indent="-22860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000"/>
            <a:t>Click Office Button</a:t>
          </a:r>
          <a:br>
            <a:rPr lang="en-GB" sz="1000"/>
          </a:b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(at top left corner)</a:t>
          </a:r>
          <a:endParaRPr lang="en-GB" sz="1000"/>
        </a:p>
        <a:p>
          <a:pPr marL="408600" lvl="0" indent="-228600">
            <a:buFont typeface="+mj-lt"/>
            <a:buAutoNum type="arabicPeriod"/>
          </a:pPr>
          <a:r>
            <a:rPr lang="en-GB" sz="1000"/>
            <a:t>Select [Excel Options]            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Select [Trust Center]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Select [Trust Center Settings  … ] 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Select  [Trusted Locations]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Select  [Add new location …]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Specify directory where template is saved. (e.g. C:\Destiny)</a:t>
          </a:r>
        </a:p>
        <a:p>
          <a:pPr marL="408600" lvl="0" indent="-228600">
            <a:buFont typeface="+mj-lt"/>
            <a:buAutoNum type="arabicPeriod"/>
          </a:pPr>
          <a:r>
            <a:rPr lang="en-GB" sz="1000"/>
            <a:t>Check ‘sub-folders in this location are also trusted’</a:t>
          </a:r>
        </a:p>
        <a:p>
          <a:endParaRPr lang="en-GB" sz="1100"/>
        </a:p>
      </xdr:txBody>
    </xdr:sp>
    <xdr:clientData/>
  </xdr:twoCellAnchor>
  <xdr:twoCellAnchor>
    <xdr:from>
      <xdr:col>8</xdr:col>
      <xdr:colOff>266700</xdr:colOff>
      <xdr:row>1</xdr:row>
      <xdr:rowOff>144780</xdr:rowOff>
    </xdr:from>
    <xdr:to>
      <xdr:col>14</xdr:col>
      <xdr:colOff>411480</xdr:colOff>
      <xdr:row>18</xdr:row>
      <xdr:rowOff>54216</xdr:rowOff>
    </xdr:to>
    <xdr:grpSp>
      <xdr:nvGrpSpPr>
        <xdr:cNvPr id="14" name="Group 13"/>
        <xdr:cNvGrpSpPr/>
      </xdr:nvGrpSpPr>
      <xdr:grpSpPr>
        <a:xfrm>
          <a:off x="5143500" y="367030"/>
          <a:ext cx="3802380" cy="2608186"/>
          <a:chOff x="5532120" y="15240"/>
          <a:chExt cx="3802380" cy="2759316"/>
        </a:xfrm>
      </xdr:grpSpPr>
      <xdr:pic>
        <xdr:nvPicPr>
          <xdr:cNvPr id="717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876" b="4661"/>
          <a:stretch>
            <a:fillRect/>
          </a:stretch>
        </xdr:blipFill>
        <xdr:spPr bwMode="auto">
          <a:xfrm>
            <a:off x="5577840" y="15240"/>
            <a:ext cx="3756660" cy="2759316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10" name="Oval 9"/>
          <xdr:cNvSpPr/>
        </xdr:nvSpPr>
        <xdr:spPr bwMode="auto">
          <a:xfrm>
            <a:off x="5532120" y="952500"/>
            <a:ext cx="65532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11" name="Oval 10"/>
          <xdr:cNvSpPr/>
        </xdr:nvSpPr>
        <xdr:spPr bwMode="auto">
          <a:xfrm>
            <a:off x="8602980" y="1569720"/>
            <a:ext cx="65532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897880" y="731520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8526780" y="1402080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  <xdr:twoCellAnchor>
    <xdr:from>
      <xdr:col>0</xdr:col>
      <xdr:colOff>152400</xdr:colOff>
      <xdr:row>68</xdr:row>
      <xdr:rowOff>157754</xdr:rowOff>
    </xdr:from>
    <xdr:to>
      <xdr:col>8</xdr:col>
      <xdr:colOff>472440</xdr:colOff>
      <xdr:row>91</xdr:row>
      <xdr:rowOff>83819</xdr:rowOff>
    </xdr:to>
    <xdr:grpSp>
      <xdr:nvGrpSpPr>
        <xdr:cNvPr id="24" name="Group 23"/>
        <xdr:cNvGrpSpPr/>
      </xdr:nvGrpSpPr>
      <xdr:grpSpPr>
        <a:xfrm>
          <a:off x="152400" y="11016254"/>
          <a:ext cx="5196840" cy="3577315"/>
          <a:chOff x="2529840" y="2878094"/>
          <a:chExt cx="5196840" cy="3781785"/>
        </a:xfrm>
      </xdr:grpSpPr>
      <xdr:pic>
        <xdr:nvPicPr>
          <xdr:cNvPr id="7172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l="18125" t="500" r="391" b="4625"/>
          <a:stretch>
            <a:fillRect/>
          </a:stretch>
        </xdr:blipFill>
        <xdr:spPr bwMode="auto">
          <a:xfrm>
            <a:off x="2529840" y="2878094"/>
            <a:ext cx="5196840" cy="3781785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16" name="Oval 15"/>
          <xdr:cNvSpPr/>
        </xdr:nvSpPr>
        <xdr:spPr bwMode="auto">
          <a:xfrm>
            <a:off x="2583180" y="3208020"/>
            <a:ext cx="65532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2948940" y="2987040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5</a:t>
            </a:r>
          </a:p>
        </xdr:txBody>
      </xdr:sp>
      <xdr:sp macro="" textlink="">
        <xdr:nvSpPr>
          <xdr:cNvPr id="18" name="Oval 17"/>
          <xdr:cNvSpPr/>
        </xdr:nvSpPr>
        <xdr:spPr bwMode="auto">
          <a:xfrm>
            <a:off x="5928360" y="5897880"/>
            <a:ext cx="65532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6294120" y="5676900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6</a:t>
            </a:r>
          </a:p>
        </xdr:txBody>
      </xdr:sp>
      <xdr:sp macro="" textlink="">
        <xdr:nvSpPr>
          <xdr:cNvPr id="20" name="Oval 19"/>
          <xdr:cNvSpPr/>
        </xdr:nvSpPr>
        <xdr:spPr bwMode="auto">
          <a:xfrm>
            <a:off x="3505200" y="4030980"/>
            <a:ext cx="65532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3924300" y="4023360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7</a:t>
            </a:r>
          </a:p>
        </xdr:txBody>
      </xdr:sp>
      <xdr:sp macro="" textlink="">
        <xdr:nvSpPr>
          <xdr:cNvPr id="22" name="Oval 21"/>
          <xdr:cNvSpPr/>
        </xdr:nvSpPr>
        <xdr:spPr bwMode="auto">
          <a:xfrm>
            <a:off x="3497580" y="4335780"/>
            <a:ext cx="289560" cy="251460"/>
          </a:xfrm>
          <a:prstGeom prst="ellipse">
            <a:avLst/>
          </a:prstGeom>
          <a:noFill/>
          <a:ln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ctr"/>
            <a:endParaRPr lang="en-GB" sz="1100"/>
          </a:p>
        </xdr:txBody>
      </xdr:sp>
      <xdr:sp macro="" textlink="">
        <xdr:nvSpPr>
          <xdr:cNvPr id="23" name="TextBox 22"/>
          <xdr:cNvSpPr txBox="1"/>
        </xdr:nvSpPr>
        <xdr:spPr>
          <a:xfrm>
            <a:off x="3619500" y="4533900"/>
            <a:ext cx="213360" cy="2286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r>
              <a:rPr lang="en-GB" sz="1100">
                <a:solidFill>
                  <a:srgbClr val="FF0000"/>
                </a:solidFill>
              </a:rPr>
              <a:t>8</a:t>
            </a:r>
          </a:p>
        </xdr:txBody>
      </xdr:sp>
    </xdr:grpSp>
    <xdr:clientData/>
  </xdr:twoCellAnchor>
  <xdr:twoCellAnchor editAs="oneCell">
    <xdr:from>
      <xdr:col>2</xdr:col>
      <xdr:colOff>297180</xdr:colOff>
      <xdr:row>3</xdr:row>
      <xdr:rowOff>22860</xdr:rowOff>
    </xdr:from>
    <xdr:to>
      <xdr:col>2</xdr:col>
      <xdr:colOff>571500</xdr:colOff>
      <xdr:row>4</xdr:row>
      <xdr:rowOff>129540</xdr:rowOff>
    </xdr:to>
    <xdr:pic>
      <xdr:nvPicPr>
        <xdr:cNvPr id="6145" name="Picture 1" descr="http://i.msdn.microsoft.com/dynimg/IC1261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16380" y="579120"/>
          <a:ext cx="274320" cy="27432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68258</xdr:colOff>
      <xdr:row>18</xdr:row>
      <xdr:rowOff>121920</xdr:rowOff>
    </xdr:from>
    <xdr:to>
      <xdr:col>11</xdr:col>
      <xdr:colOff>419100</xdr:colOff>
      <xdr:row>38</xdr:row>
      <xdr:rowOff>129540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06658" y="3192780"/>
          <a:ext cx="4618042" cy="336042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594360</xdr:colOff>
      <xdr:row>69</xdr:row>
      <xdr:rowOff>7620</xdr:rowOff>
    </xdr:from>
    <xdr:to>
      <xdr:col>13</xdr:col>
      <xdr:colOff>114300</xdr:colOff>
      <xdr:row>86</xdr:row>
      <xdr:rowOff>0</xdr:rowOff>
    </xdr:to>
    <xdr:grpSp>
      <xdr:nvGrpSpPr>
        <xdr:cNvPr id="6149" name="Group 5"/>
        <xdr:cNvGrpSpPr>
          <a:grpSpLocks noChangeAspect="1"/>
        </xdr:cNvGrpSpPr>
      </xdr:nvGrpSpPr>
      <xdr:grpSpPr bwMode="auto">
        <a:xfrm>
          <a:off x="5471160" y="11024870"/>
          <a:ext cx="2567940" cy="2691130"/>
          <a:chOff x="334" y="41"/>
          <a:chExt cx="337" cy="373"/>
        </a:xfrm>
      </xdr:grpSpPr>
      <xdr:sp macro="" textlink="">
        <xdr:nvSpPr>
          <xdr:cNvPr id="6148" name="AutoShape 4"/>
          <xdr:cNvSpPr>
            <a:spLocks noChangeAspect="1" noChangeArrowheads="1" noTextEdit="1"/>
          </xdr:cNvSpPr>
        </xdr:nvSpPr>
        <xdr:spPr bwMode="auto">
          <a:xfrm>
            <a:off x="334" y="41"/>
            <a:ext cx="337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pic>
        <xdr:nvPicPr>
          <xdr:cNvPr id="615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335" y="42"/>
            <a:ext cx="336" cy="3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151" name="Freeform 7"/>
          <xdr:cNvSpPr>
            <a:spLocks noEditPoints="1"/>
          </xdr:cNvSpPr>
        </xdr:nvSpPr>
        <xdr:spPr bwMode="auto">
          <a:xfrm>
            <a:off x="534" y="378"/>
            <a:ext cx="86" cy="36"/>
          </a:xfrm>
          <a:custGeom>
            <a:avLst/>
            <a:gdLst/>
            <a:ahLst/>
            <a:cxnLst>
              <a:cxn ang="0">
                <a:pos x="1" y="286"/>
              </a:cxn>
              <a:cxn ang="0">
                <a:pos x="5" y="252"/>
              </a:cxn>
              <a:cxn ang="0">
                <a:pos x="18" y="223"/>
              </a:cxn>
              <a:cxn ang="0">
                <a:pos x="37" y="194"/>
              </a:cxn>
              <a:cxn ang="0">
                <a:pos x="62" y="167"/>
              </a:cxn>
              <a:cxn ang="0">
                <a:pos x="128" y="120"/>
              </a:cxn>
              <a:cxn ang="0">
                <a:pos x="310" y="47"/>
              </a:cxn>
              <a:cxn ang="0">
                <a:pos x="551" y="6"/>
              </a:cxn>
              <a:cxn ang="0">
                <a:pos x="823" y="5"/>
              </a:cxn>
              <a:cxn ang="0">
                <a:pos x="1064" y="46"/>
              </a:cxn>
              <a:cxn ang="0">
                <a:pos x="1250" y="120"/>
              </a:cxn>
              <a:cxn ang="0">
                <a:pos x="1315" y="167"/>
              </a:cxn>
              <a:cxn ang="0">
                <a:pos x="1340" y="194"/>
              </a:cxn>
              <a:cxn ang="0">
                <a:pos x="1359" y="222"/>
              </a:cxn>
              <a:cxn ang="0">
                <a:pos x="1372" y="253"/>
              </a:cxn>
              <a:cxn ang="0">
                <a:pos x="1376" y="286"/>
              </a:cxn>
              <a:cxn ang="0">
                <a:pos x="1373" y="318"/>
              </a:cxn>
              <a:cxn ang="0">
                <a:pos x="1362" y="350"/>
              </a:cxn>
              <a:cxn ang="0">
                <a:pos x="1343" y="381"/>
              </a:cxn>
              <a:cxn ang="0">
                <a:pos x="1318" y="408"/>
              </a:cxn>
              <a:cxn ang="0">
                <a:pos x="1254" y="456"/>
              </a:cxn>
              <a:cxn ang="0">
                <a:pos x="1169" y="497"/>
              </a:cxn>
              <a:cxn ang="0">
                <a:pos x="952" y="555"/>
              </a:cxn>
              <a:cxn ang="0">
                <a:pos x="689" y="576"/>
              </a:cxn>
              <a:cxn ang="0">
                <a:pos x="427" y="555"/>
              </a:cxn>
              <a:cxn ang="0">
                <a:pos x="212" y="498"/>
              </a:cxn>
              <a:cxn ang="0">
                <a:pos x="124" y="456"/>
              </a:cxn>
              <a:cxn ang="0">
                <a:pos x="59" y="408"/>
              </a:cxn>
              <a:cxn ang="0">
                <a:pos x="34" y="380"/>
              </a:cxn>
              <a:cxn ang="0">
                <a:pos x="16" y="351"/>
              </a:cxn>
              <a:cxn ang="0">
                <a:pos x="4" y="318"/>
              </a:cxn>
              <a:cxn ang="0">
                <a:pos x="51" y="313"/>
              </a:cxn>
              <a:cxn ang="0">
                <a:pos x="61" y="332"/>
              </a:cxn>
              <a:cxn ang="0">
                <a:pos x="75" y="355"/>
              </a:cxn>
              <a:cxn ang="0">
                <a:pos x="94" y="375"/>
              </a:cxn>
              <a:cxn ang="0">
                <a:pos x="153" y="417"/>
              </a:cxn>
              <a:cxn ang="0">
                <a:pos x="227" y="453"/>
              </a:cxn>
              <a:cxn ang="0">
                <a:pos x="434" y="508"/>
              </a:cxn>
              <a:cxn ang="0">
                <a:pos x="688" y="528"/>
              </a:cxn>
              <a:cxn ang="0">
                <a:pos x="942" y="508"/>
              </a:cxn>
              <a:cxn ang="0">
                <a:pos x="1148" y="454"/>
              </a:cxn>
              <a:cxn ang="0">
                <a:pos x="1225" y="417"/>
              </a:cxn>
              <a:cxn ang="0">
                <a:pos x="1283" y="375"/>
              </a:cxn>
              <a:cxn ang="0">
                <a:pos x="1302" y="354"/>
              </a:cxn>
              <a:cxn ang="0">
                <a:pos x="1317" y="333"/>
              </a:cxn>
              <a:cxn ang="0">
                <a:pos x="1326" y="313"/>
              </a:cxn>
              <a:cxn ang="0">
                <a:pos x="1329" y="291"/>
              </a:cxn>
              <a:cxn ang="0">
                <a:pos x="1327" y="270"/>
              </a:cxn>
              <a:cxn ang="0">
                <a:pos x="1320" y="249"/>
              </a:cxn>
              <a:cxn ang="0">
                <a:pos x="1305" y="227"/>
              </a:cxn>
              <a:cxn ang="0">
                <a:pos x="1286" y="206"/>
              </a:cxn>
              <a:cxn ang="0">
                <a:pos x="1229" y="163"/>
              </a:cxn>
              <a:cxn ang="0">
                <a:pos x="1054" y="93"/>
              </a:cxn>
              <a:cxn ang="0">
                <a:pos x="822" y="53"/>
              </a:cxn>
              <a:cxn ang="0">
                <a:pos x="558" y="53"/>
              </a:cxn>
              <a:cxn ang="0">
                <a:pos x="325" y="92"/>
              </a:cxn>
              <a:cxn ang="0">
                <a:pos x="149" y="163"/>
              </a:cxn>
              <a:cxn ang="0">
                <a:pos x="91" y="206"/>
              </a:cxn>
              <a:cxn ang="0">
                <a:pos x="72" y="227"/>
              </a:cxn>
              <a:cxn ang="0">
                <a:pos x="59" y="248"/>
              </a:cxn>
              <a:cxn ang="0">
                <a:pos x="50" y="271"/>
              </a:cxn>
              <a:cxn ang="0">
                <a:pos x="48" y="291"/>
              </a:cxn>
              <a:cxn ang="0">
                <a:pos x="51" y="313"/>
              </a:cxn>
            </a:cxnLst>
            <a:rect l="0" t="0" r="r" b="b"/>
            <a:pathLst>
              <a:path w="1377" h="576">
                <a:moveTo>
                  <a:pt x="1" y="291"/>
                </a:moveTo>
                <a:cubicBezTo>
                  <a:pt x="0" y="289"/>
                  <a:pt x="0" y="288"/>
                  <a:pt x="1" y="286"/>
                </a:cubicBezTo>
                <a:lnTo>
                  <a:pt x="4" y="259"/>
                </a:lnTo>
                <a:cubicBezTo>
                  <a:pt x="4" y="257"/>
                  <a:pt x="4" y="254"/>
                  <a:pt x="5" y="252"/>
                </a:cubicBezTo>
                <a:lnTo>
                  <a:pt x="16" y="226"/>
                </a:lnTo>
                <a:cubicBezTo>
                  <a:pt x="17" y="225"/>
                  <a:pt x="18" y="224"/>
                  <a:pt x="18" y="223"/>
                </a:cubicBezTo>
                <a:lnTo>
                  <a:pt x="34" y="198"/>
                </a:lnTo>
                <a:cubicBezTo>
                  <a:pt x="35" y="196"/>
                  <a:pt x="36" y="195"/>
                  <a:pt x="37" y="194"/>
                </a:cubicBezTo>
                <a:lnTo>
                  <a:pt x="59" y="170"/>
                </a:lnTo>
                <a:cubicBezTo>
                  <a:pt x="60" y="169"/>
                  <a:pt x="61" y="168"/>
                  <a:pt x="62" y="167"/>
                </a:cubicBezTo>
                <a:lnTo>
                  <a:pt x="124" y="122"/>
                </a:lnTo>
                <a:cubicBezTo>
                  <a:pt x="126" y="121"/>
                  <a:pt x="127" y="120"/>
                  <a:pt x="128" y="120"/>
                </a:cubicBezTo>
                <a:lnTo>
                  <a:pt x="209" y="81"/>
                </a:lnTo>
                <a:lnTo>
                  <a:pt x="310" y="47"/>
                </a:lnTo>
                <a:lnTo>
                  <a:pt x="425" y="22"/>
                </a:lnTo>
                <a:lnTo>
                  <a:pt x="551" y="6"/>
                </a:lnTo>
                <a:lnTo>
                  <a:pt x="688" y="0"/>
                </a:lnTo>
                <a:lnTo>
                  <a:pt x="823" y="5"/>
                </a:lnTo>
                <a:lnTo>
                  <a:pt x="951" y="22"/>
                </a:lnTo>
                <a:lnTo>
                  <a:pt x="1064" y="46"/>
                </a:lnTo>
                <a:lnTo>
                  <a:pt x="1166" y="80"/>
                </a:lnTo>
                <a:lnTo>
                  <a:pt x="1250" y="120"/>
                </a:lnTo>
                <a:cubicBezTo>
                  <a:pt x="1251" y="120"/>
                  <a:pt x="1253" y="121"/>
                  <a:pt x="1254" y="122"/>
                </a:cubicBezTo>
                <a:lnTo>
                  <a:pt x="1315" y="167"/>
                </a:lnTo>
                <a:cubicBezTo>
                  <a:pt x="1316" y="168"/>
                  <a:pt x="1317" y="169"/>
                  <a:pt x="1318" y="170"/>
                </a:cubicBezTo>
                <a:lnTo>
                  <a:pt x="1340" y="194"/>
                </a:lnTo>
                <a:cubicBezTo>
                  <a:pt x="1341" y="195"/>
                  <a:pt x="1342" y="196"/>
                  <a:pt x="1342" y="197"/>
                </a:cubicBezTo>
                <a:lnTo>
                  <a:pt x="1359" y="222"/>
                </a:lnTo>
                <a:cubicBezTo>
                  <a:pt x="1360" y="223"/>
                  <a:pt x="1361" y="225"/>
                  <a:pt x="1362" y="227"/>
                </a:cubicBezTo>
                <a:lnTo>
                  <a:pt x="1372" y="253"/>
                </a:lnTo>
                <a:cubicBezTo>
                  <a:pt x="1373" y="255"/>
                  <a:pt x="1373" y="257"/>
                  <a:pt x="1373" y="259"/>
                </a:cubicBezTo>
                <a:lnTo>
                  <a:pt x="1376" y="286"/>
                </a:lnTo>
                <a:cubicBezTo>
                  <a:pt x="1377" y="288"/>
                  <a:pt x="1377" y="289"/>
                  <a:pt x="1376" y="291"/>
                </a:cubicBezTo>
                <a:lnTo>
                  <a:pt x="1373" y="318"/>
                </a:lnTo>
                <a:cubicBezTo>
                  <a:pt x="1373" y="320"/>
                  <a:pt x="1373" y="322"/>
                  <a:pt x="1372" y="324"/>
                </a:cubicBezTo>
                <a:lnTo>
                  <a:pt x="1362" y="350"/>
                </a:lnTo>
                <a:cubicBezTo>
                  <a:pt x="1361" y="352"/>
                  <a:pt x="1360" y="353"/>
                  <a:pt x="1360" y="355"/>
                </a:cubicBezTo>
                <a:lnTo>
                  <a:pt x="1343" y="381"/>
                </a:lnTo>
                <a:cubicBezTo>
                  <a:pt x="1342" y="382"/>
                  <a:pt x="1341" y="383"/>
                  <a:pt x="1340" y="384"/>
                </a:cubicBezTo>
                <a:lnTo>
                  <a:pt x="1318" y="408"/>
                </a:lnTo>
                <a:cubicBezTo>
                  <a:pt x="1317" y="409"/>
                  <a:pt x="1316" y="410"/>
                  <a:pt x="1315" y="411"/>
                </a:cubicBezTo>
                <a:lnTo>
                  <a:pt x="1254" y="456"/>
                </a:lnTo>
                <a:cubicBezTo>
                  <a:pt x="1253" y="457"/>
                  <a:pt x="1251" y="457"/>
                  <a:pt x="1250" y="458"/>
                </a:cubicBezTo>
                <a:lnTo>
                  <a:pt x="1169" y="497"/>
                </a:lnTo>
                <a:lnTo>
                  <a:pt x="1067" y="530"/>
                </a:lnTo>
                <a:lnTo>
                  <a:pt x="952" y="555"/>
                </a:lnTo>
                <a:lnTo>
                  <a:pt x="826" y="571"/>
                </a:lnTo>
                <a:lnTo>
                  <a:pt x="689" y="576"/>
                </a:lnTo>
                <a:lnTo>
                  <a:pt x="554" y="571"/>
                </a:lnTo>
                <a:lnTo>
                  <a:pt x="427" y="555"/>
                </a:lnTo>
                <a:lnTo>
                  <a:pt x="312" y="531"/>
                </a:lnTo>
                <a:lnTo>
                  <a:pt x="212" y="498"/>
                </a:lnTo>
                <a:lnTo>
                  <a:pt x="128" y="458"/>
                </a:lnTo>
                <a:cubicBezTo>
                  <a:pt x="127" y="457"/>
                  <a:pt x="126" y="457"/>
                  <a:pt x="124" y="456"/>
                </a:cubicBezTo>
                <a:lnTo>
                  <a:pt x="62" y="411"/>
                </a:lnTo>
                <a:cubicBezTo>
                  <a:pt x="61" y="410"/>
                  <a:pt x="60" y="409"/>
                  <a:pt x="59" y="408"/>
                </a:cubicBezTo>
                <a:lnTo>
                  <a:pt x="37" y="384"/>
                </a:lnTo>
                <a:cubicBezTo>
                  <a:pt x="36" y="383"/>
                  <a:pt x="35" y="381"/>
                  <a:pt x="34" y="380"/>
                </a:cubicBezTo>
                <a:lnTo>
                  <a:pt x="18" y="354"/>
                </a:lnTo>
                <a:cubicBezTo>
                  <a:pt x="17" y="353"/>
                  <a:pt x="17" y="352"/>
                  <a:pt x="16" y="351"/>
                </a:cubicBezTo>
                <a:lnTo>
                  <a:pt x="5" y="325"/>
                </a:lnTo>
                <a:cubicBezTo>
                  <a:pt x="4" y="323"/>
                  <a:pt x="4" y="320"/>
                  <a:pt x="4" y="318"/>
                </a:cubicBezTo>
                <a:lnTo>
                  <a:pt x="1" y="291"/>
                </a:lnTo>
                <a:close/>
                <a:moveTo>
                  <a:pt x="51" y="313"/>
                </a:moveTo>
                <a:lnTo>
                  <a:pt x="50" y="306"/>
                </a:lnTo>
                <a:lnTo>
                  <a:pt x="61" y="332"/>
                </a:lnTo>
                <a:lnTo>
                  <a:pt x="59" y="329"/>
                </a:lnTo>
                <a:lnTo>
                  <a:pt x="75" y="355"/>
                </a:lnTo>
                <a:lnTo>
                  <a:pt x="72" y="351"/>
                </a:lnTo>
                <a:lnTo>
                  <a:pt x="94" y="375"/>
                </a:lnTo>
                <a:lnTo>
                  <a:pt x="91" y="372"/>
                </a:lnTo>
                <a:lnTo>
                  <a:pt x="153" y="417"/>
                </a:lnTo>
                <a:lnTo>
                  <a:pt x="149" y="415"/>
                </a:lnTo>
                <a:lnTo>
                  <a:pt x="227" y="453"/>
                </a:lnTo>
                <a:lnTo>
                  <a:pt x="322" y="484"/>
                </a:lnTo>
                <a:lnTo>
                  <a:pt x="434" y="508"/>
                </a:lnTo>
                <a:lnTo>
                  <a:pt x="555" y="523"/>
                </a:lnTo>
                <a:lnTo>
                  <a:pt x="688" y="528"/>
                </a:lnTo>
                <a:lnTo>
                  <a:pt x="819" y="524"/>
                </a:lnTo>
                <a:lnTo>
                  <a:pt x="942" y="508"/>
                </a:lnTo>
                <a:lnTo>
                  <a:pt x="1052" y="485"/>
                </a:lnTo>
                <a:lnTo>
                  <a:pt x="1148" y="454"/>
                </a:lnTo>
                <a:lnTo>
                  <a:pt x="1229" y="415"/>
                </a:lnTo>
                <a:lnTo>
                  <a:pt x="1225" y="417"/>
                </a:lnTo>
                <a:lnTo>
                  <a:pt x="1286" y="372"/>
                </a:lnTo>
                <a:lnTo>
                  <a:pt x="1283" y="375"/>
                </a:lnTo>
                <a:lnTo>
                  <a:pt x="1305" y="351"/>
                </a:lnTo>
                <a:lnTo>
                  <a:pt x="1302" y="354"/>
                </a:lnTo>
                <a:lnTo>
                  <a:pt x="1319" y="328"/>
                </a:lnTo>
                <a:lnTo>
                  <a:pt x="1317" y="333"/>
                </a:lnTo>
                <a:lnTo>
                  <a:pt x="1327" y="307"/>
                </a:lnTo>
                <a:lnTo>
                  <a:pt x="1326" y="313"/>
                </a:lnTo>
                <a:lnTo>
                  <a:pt x="1329" y="286"/>
                </a:lnTo>
                <a:lnTo>
                  <a:pt x="1329" y="291"/>
                </a:lnTo>
                <a:lnTo>
                  <a:pt x="1326" y="264"/>
                </a:lnTo>
                <a:lnTo>
                  <a:pt x="1327" y="270"/>
                </a:lnTo>
                <a:lnTo>
                  <a:pt x="1317" y="244"/>
                </a:lnTo>
                <a:lnTo>
                  <a:pt x="1320" y="249"/>
                </a:lnTo>
                <a:lnTo>
                  <a:pt x="1303" y="224"/>
                </a:lnTo>
                <a:lnTo>
                  <a:pt x="1305" y="227"/>
                </a:lnTo>
                <a:lnTo>
                  <a:pt x="1283" y="203"/>
                </a:lnTo>
                <a:lnTo>
                  <a:pt x="1286" y="206"/>
                </a:lnTo>
                <a:lnTo>
                  <a:pt x="1225" y="161"/>
                </a:lnTo>
                <a:lnTo>
                  <a:pt x="1229" y="163"/>
                </a:lnTo>
                <a:lnTo>
                  <a:pt x="1151" y="125"/>
                </a:lnTo>
                <a:lnTo>
                  <a:pt x="1054" y="93"/>
                </a:lnTo>
                <a:lnTo>
                  <a:pt x="944" y="69"/>
                </a:lnTo>
                <a:lnTo>
                  <a:pt x="822" y="53"/>
                </a:lnTo>
                <a:lnTo>
                  <a:pt x="689" y="48"/>
                </a:lnTo>
                <a:lnTo>
                  <a:pt x="558" y="53"/>
                </a:lnTo>
                <a:lnTo>
                  <a:pt x="435" y="69"/>
                </a:lnTo>
                <a:lnTo>
                  <a:pt x="325" y="92"/>
                </a:lnTo>
                <a:lnTo>
                  <a:pt x="230" y="124"/>
                </a:lnTo>
                <a:lnTo>
                  <a:pt x="149" y="163"/>
                </a:lnTo>
                <a:lnTo>
                  <a:pt x="153" y="161"/>
                </a:lnTo>
                <a:lnTo>
                  <a:pt x="91" y="206"/>
                </a:lnTo>
                <a:lnTo>
                  <a:pt x="94" y="203"/>
                </a:lnTo>
                <a:lnTo>
                  <a:pt x="72" y="227"/>
                </a:lnTo>
                <a:lnTo>
                  <a:pt x="75" y="223"/>
                </a:lnTo>
                <a:lnTo>
                  <a:pt x="59" y="248"/>
                </a:lnTo>
                <a:lnTo>
                  <a:pt x="61" y="245"/>
                </a:lnTo>
                <a:lnTo>
                  <a:pt x="50" y="271"/>
                </a:lnTo>
                <a:lnTo>
                  <a:pt x="51" y="264"/>
                </a:lnTo>
                <a:lnTo>
                  <a:pt x="48" y="291"/>
                </a:lnTo>
                <a:lnTo>
                  <a:pt x="48" y="286"/>
                </a:lnTo>
                <a:lnTo>
                  <a:pt x="51" y="313"/>
                </a:lnTo>
                <a:close/>
              </a:path>
            </a:pathLst>
          </a:custGeom>
          <a:solidFill>
            <a:srgbClr val="C0504D"/>
          </a:solidFill>
          <a:ln w="0" cap="flat">
            <a:solidFill>
              <a:srgbClr val="C0504D"/>
            </a:solidFill>
            <a:prstDash val="solid"/>
            <a:round/>
            <a:headEnd/>
            <a:tailEnd/>
          </a:ln>
        </xdr:spPr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548" y="356"/>
            <a:ext cx="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GB" sz="1100" b="0" i="0" u="none" strike="noStrike" baseline="0">
                <a:solidFill>
                  <a:srgbClr val="FF0000"/>
                </a:solidFill>
                <a:latin typeface="Calibri"/>
              </a:rPr>
              <a:t>2</a:t>
            </a:r>
          </a:p>
        </xdr:txBody>
      </xdr:sp>
      <xdr:sp macro="" textlink="">
        <xdr:nvSpPr>
          <xdr:cNvPr id="6153" name="Rectangle 9"/>
          <xdr:cNvSpPr>
            <a:spLocks noChangeArrowheads="1"/>
          </xdr:cNvSpPr>
        </xdr:nvSpPr>
        <xdr:spPr bwMode="auto">
          <a:xfrm>
            <a:off x="481" y="108"/>
            <a:ext cx="184" cy="232"/>
          </a:xfrm>
          <a:prstGeom prst="rect">
            <a:avLst/>
          </a:prstGeom>
          <a:solidFill>
            <a:srgbClr val="F8F8F8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4</xdr:col>
      <xdr:colOff>83820</xdr:colOff>
      <xdr:row>1</xdr:row>
      <xdr:rowOff>129540</xdr:rowOff>
    </xdr:from>
    <xdr:to>
      <xdr:col>8</xdr:col>
      <xdr:colOff>220980</xdr:colOff>
      <xdr:row>18</xdr:row>
      <xdr:rowOff>137160</xdr:rowOff>
    </xdr:to>
    <xdr:pic>
      <xdr:nvPicPr>
        <xdr:cNvPr id="615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22220" y="350520"/>
          <a:ext cx="2575560" cy="2857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4011</xdr:colOff>
      <xdr:row>0</xdr:row>
      <xdr:rowOff>0</xdr:rowOff>
    </xdr:from>
    <xdr:to>
      <xdr:col>10</xdr:col>
      <xdr:colOff>794084</xdr:colOff>
      <xdr:row>23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2"/>
  <sheetViews>
    <sheetView showGridLines="0" topLeftCell="A4" zoomScaleNormal="100" workbookViewId="0">
      <selection activeCell="A2" sqref="A2"/>
    </sheetView>
  </sheetViews>
  <sheetFormatPr defaultRowHeight="12.5" x14ac:dyDescent="0.25"/>
  <sheetData>
    <row r="1" spans="1:1" ht="17.5" x14ac:dyDescent="0.35">
      <c r="A1" s="99" t="s">
        <v>210</v>
      </c>
    </row>
    <row r="2" spans="1:1" x14ac:dyDescent="0.25">
      <c r="A2" s="1"/>
    </row>
  </sheetData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2.5" x14ac:dyDescent="0.25"/>
  <cols>
    <col min="15" max="15" width="9.54296875" customWidth="1"/>
  </cols>
  <sheetData>
    <row r="1" spans="1:17" ht="14" x14ac:dyDescent="0.25">
      <c r="B1" s="90" t="s">
        <v>112</v>
      </c>
    </row>
    <row r="2" spans="1:17" ht="13" thickBot="1" x14ac:dyDescent="0.3">
      <c r="B2" s="86" t="s">
        <v>111</v>
      </c>
    </row>
    <row r="3" spans="1:17" ht="18.5" thickBot="1" x14ac:dyDescent="0.3">
      <c r="A3" s="81" t="s">
        <v>78</v>
      </c>
      <c r="B3" s="82" t="s">
        <v>36</v>
      </c>
      <c r="C3" s="82" t="s">
        <v>33</v>
      </c>
      <c r="D3" s="82" t="s">
        <v>34</v>
      </c>
      <c r="E3" s="82" t="s">
        <v>215</v>
      </c>
      <c r="F3" s="82" t="s">
        <v>216</v>
      </c>
      <c r="G3" s="82" t="s">
        <v>37</v>
      </c>
      <c r="H3" s="82" t="s">
        <v>35</v>
      </c>
      <c r="I3" s="82" t="s">
        <v>170</v>
      </c>
      <c r="J3" s="82" t="s">
        <v>171</v>
      </c>
      <c r="K3" s="82" t="s">
        <v>172</v>
      </c>
      <c r="L3" s="82" t="s">
        <v>173</v>
      </c>
      <c r="M3" s="82" t="s">
        <v>70</v>
      </c>
      <c r="N3" s="82" t="s">
        <v>71</v>
      </c>
      <c r="O3" s="82" t="s">
        <v>174</v>
      </c>
    </row>
    <row r="4" spans="1:17" ht="13" thickBot="1" x14ac:dyDescent="0.3">
      <c r="A4" s="83" t="s">
        <v>77</v>
      </c>
      <c r="B4" s="84">
        <v>12.8</v>
      </c>
      <c r="C4" s="84">
        <v>11.8</v>
      </c>
      <c r="D4" s="84">
        <v>14.4</v>
      </c>
      <c r="E4" s="84">
        <v>12.7</v>
      </c>
      <c r="F4" s="84">
        <v>12.1</v>
      </c>
      <c r="G4" s="84">
        <v>11.5</v>
      </c>
      <c r="H4" s="84">
        <v>12.8</v>
      </c>
      <c r="I4" s="84">
        <v>11.6</v>
      </c>
      <c r="J4" s="84">
        <v>12.2</v>
      </c>
      <c r="K4" s="84">
        <v>12.4</v>
      </c>
      <c r="L4" s="84">
        <v>14.6</v>
      </c>
      <c r="M4" s="84">
        <v>12.3</v>
      </c>
      <c r="N4" s="84">
        <v>11</v>
      </c>
      <c r="O4" s="84">
        <v>12.3</v>
      </c>
    </row>
    <row r="5" spans="1:17" ht="13" thickBot="1" x14ac:dyDescent="0.3">
      <c r="A5" s="88" t="s">
        <v>4</v>
      </c>
      <c r="B5" s="89">
        <v>0</v>
      </c>
      <c r="C5" s="89">
        <v>0</v>
      </c>
      <c r="D5" s="89">
        <v>0</v>
      </c>
      <c r="E5" s="89">
        <v>5.5</v>
      </c>
      <c r="F5" s="89">
        <v>3.8</v>
      </c>
      <c r="G5" s="89">
        <v>0</v>
      </c>
      <c r="H5" s="89">
        <v>0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9</v>
      </c>
      <c r="O5" s="89">
        <v>0</v>
      </c>
    </row>
    <row r="6" spans="1:17" ht="13" thickBot="1" x14ac:dyDescent="0.3">
      <c r="A6" s="83" t="s">
        <v>1</v>
      </c>
      <c r="B6" s="84">
        <v>45.1</v>
      </c>
      <c r="C6" s="84">
        <v>41.6</v>
      </c>
      <c r="D6" s="84">
        <v>23.6</v>
      </c>
      <c r="E6" s="84">
        <v>47.1</v>
      </c>
      <c r="F6" s="84">
        <v>42.7</v>
      </c>
      <c r="G6" s="84">
        <v>41.4</v>
      </c>
      <c r="H6" s="84">
        <v>44.5</v>
      </c>
      <c r="I6" s="84">
        <v>41.5</v>
      </c>
      <c r="J6" s="84">
        <v>45.3</v>
      </c>
      <c r="K6" s="84">
        <v>45</v>
      </c>
      <c r="L6" s="84">
        <v>26.5</v>
      </c>
      <c r="M6" s="84">
        <v>45.6</v>
      </c>
      <c r="N6" s="84">
        <v>40.9</v>
      </c>
      <c r="O6" s="84">
        <v>45.5</v>
      </c>
    </row>
    <row r="7" spans="1:17" ht="13" thickBot="1" x14ac:dyDescent="0.3">
      <c r="A7" s="88" t="s">
        <v>3</v>
      </c>
      <c r="B7" s="89">
        <v>11.9</v>
      </c>
      <c r="C7" s="89">
        <v>11.1</v>
      </c>
      <c r="D7" s="89">
        <v>16.7</v>
      </c>
      <c r="E7" s="89">
        <v>12</v>
      </c>
      <c r="F7" s="89">
        <v>12.1</v>
      </c>
      <c r="G7" s="89">
        <v>11.9</v>
      </c>
      <c r="H7" s="89">
        <v>12.1</v>
      </c>
      <c r="I7" s="89">
        <v>11</v>
      </c>
      <c r="J7" s="89">
        <v>12.5</v>
      </c>
      <c r="K7" s="89">
        <v>11.8</v>
      </c>
      <c r="L7" s="89">
        <v>16.399999999999999</v>
      </c>
      <c r="M7" s="89">
        <v>12.2</v>
      </c>
      <c r="N7" s="89">
        <v>11.8</v>
      </c>
      <c r="O7" s="89">
        <v>12.5</v>
      </c>
      <c r="P7" s="3"/>
      <c r="Q7" s="3"/>
    </row>
    <row r="8" spans="1:17" ht="13" thickBot="1" x14ac:dyDescent="0.3">
      <c r="A8" s="83" t="s">
        <v>0</v>
      </c>
      <c r="B8" s="84">
        <v>19.600000000000001</v>
      </c>
      <c r="C8" s="84">
        <v>24.5</v>
      </c>
      <c r="D8" s="84">
        <v>32</v>
      </c>
      <c r="E8" s="84">
        <v>12.4</v>
      </c>
      <c r="F8" s="84">
        <v>19.399999999999999</v>
      </c>
      <c r="G8" s="84">
        <v>24.4</v>
      </c>
      <c r="H8" s="84">
        <v>19.3</v>
      </c>
      <c r="I8" s="84">
        <v>25.7</v>
      </c>
      <c r="J8" s="84">
        <v>19.5</v>
      </c>
      <c r="K8" s="84">
        <v>19.7</v>
      </c>
      <c r="L8" s="84">
        <v>29.5</v>
      </c>
      <c r="M8" s="84">
        <v>19.8</v>
      </c>
      <c r="N8" s="84">
        <v>18</v>
      </c>
      <c r="O8" s="84">
        <v>19.7</v>
      </c>
      <c r="P8" s="3"/>
      <c r="Q8" s="3"/>
    </row>
    <row r="9" spans="1:17" ht="13" thickBot="1" x14ac:dyDescent="0.3">
      <c r="A9" s="88" t="s">
        <v>2</v>
      </c>
      <c r="B9" s="89">
        <v>10.6</v>
      </c>
      <c r="C9" s="89">
        <v>10.9</v>
      </c>
      <c r="D9" s="89">
        <v>13.3</v>
      </c>
      <c r="E9" s="89">
        <v>10.3</v>
      </c>
      <c r="F9" s="89">
        <v>10</v>
      </c>
      <c r="G9" s="89">
        <v>10.9</v>
      </c>
      <c r="H9" s="89">
        <v>11.3</v>
      </c>
      <c r="I9" s="89">
        <v>10.199999999999999</v>
      </c>
      <c r="J9" s="89">
        <v>10.5</v>
      </c>
      <c r="K9" s="89">
        <v>11</v>
      </c>
      <c r="L9" s="89">
        <v>13</v>
      </c>
      <c r="M9" s="89">
        <v>10.199999999999999</v>
      </c>
      <c r="N9" s="89">
        <v>9.3000000000000007</v>
      </c>
      <c r="O9" s="89">
        <v>10.1</v>
      </c>
      <c r="P9" s="3"/>
      <c r="Q9" s="3"/>
    </row>
    <row r="10" spans="1:17" ht="13" thickBot="1" x14ac:dyDescent="0.3">
      <c r="A10" s="81" t="s">
        <v>78</v>
      </c>
      <c r="B10" s="82" t="s">
        <v>66</v>
      </c>
      <c r="C10" s="82" t="s">
        <v>67</v>
      </c>
      <c r="D10" s="82" t="s">
        <v>45</v>
      </c>
      <c r="E10" s="82" t="s">
        <v>68</v>
      </c>
      <c r="F10" s="82" t="s">
        <v>46</v>
      </c>
      <c r="G10" s="82" t="s">
        <v>69</v>
      </c>
      <c r="H10" s="82" t="s">
        <v>47</v>
      </c>
      <c r="I10" s="82" t="s">
        <v>180</v>
      </c>
      <c r="J10" s="82" t="s">
        <v>181</v>
      </c>
      <c r="K10" s="82" t="s">
        <v>182</v>
      </c>
      <c r="L10" s="82" t="s">
        <v>183</v>
      </c>
      <c r="M10" s="82" t="s">
        <v>74</v>
      </c>
      <c r="N10" s="82" t="s">
        <v>75</v>
      </c>
      <c r="O10" s="82" t="s">
        <v>184</v>
      </c>
      <c r="P10" s="3"/>
      <c r="Q10" s="3"/>
    </row>
    <row r="11" spans="1:17" ht="13" thickBot="1" x14ac:dyDescent="0.3">
      <c r="A11" s="88" t="s">
        <v>5</v>
      </c>
      <c r="B11" s="89">
        <v>22.8</v>
      </c>
      <c r="C11" s="89">
        <v>23.1</v>
      </c>
      <c r="D11" s="89">
        <v>22.7</v>
      </c>
      <c r="E11" s="89">
        <v>22.1</v>
      </c>
      <c r="F11" s="89">
        <v>22.9</v>
      </c>
      <c r="G11" s="89">
        <v>21.7</v>
      </c>
      <c r="H11" s="89">
        <v>20.9</v>
      </c>
      <c r="I11" s="89">
        <v>22</v>
      </c>
      <c r="J11" s="89">
        <v>21.9</v>
      </c>
      <c r="K11" s="89">
        <v>23.9</v>
      </c>
      <c r="L11" s="89">
        <v>22.5</v>
      </c>
      <c r="M11" s="89">
        <v>23.1</v>
      </c>
      <c r="N11" s="89">
        <v>23</v>
      </c>
      <c r="O11" s="89">
        <v>22.9</v>
      </c>
      <c r="P11" s="3"/>
      <c r="Q11" s="3"/>
    </row>
    <row r="12" spans="1:17" ht="13" thickBot="1" x14ac:dyDescent="0.3">
      <c r="A12" s="83" t="s">
        <v>6</v>
      </c>
      <c r="B12" s="84">
        <v>29.2</v>
      </c>
      <c r="C12" s="84">
        <v>28.6</v>
      </c>
      <c r="D12" s="84">
        <v>29.2</v>
      </c>
      <c r="E12" s="84">
        <v>31.1</v>
      </c>
      <c r="F12" s="84">
        <v>30.8</v>
      </c>
      <c r="G12" s="84">
        <v>29.2</v>
      </c>
      <c r="H12" s="84">
        <v>30</v>
      </c>
      <c r="I12" s="84">
        <v>31.2</v>
      </c>
      <c r="J12" s="84">
        <v>31.2</v>
      </c>
      <c r="K12" s="84">
        <v>28.4</v>
      </c>
      <c r="L12" s="84">
        <v>30.7</v>
      </c>
      <c r="M12" s="84">
        <v>30.6</v>
      </c>
      <c r="N12" s="84">
        <v>29.8</v>
      </c>
      <c r="O12" s="84">
        <v>30.1</v>
      </c>
      <c r="P12" s="3"/>
      <c r="Q12" s="3"/>
    </row>
    <row r="13" spans="1:17" ht="13" thickBot="1" x14ac:dyDescent="0.3">
      <c r="A13" s="88" t="s">
        <v>7</v>
      </c>
      <c r="B13" s="89">
        <v>7.9</v>
      </c>
      <c r="C13" s="89">
        <v>8.1</v>
      </c>
      <c r="D13" s="89">
        <v>8.4</v>
      </c>
      <c r="E13" s="89">
        <v>8.1999999999999993</v>
      </c>
      <c r="F13" s="89">
        <v>8</v>
      </c>
      <c r="G13" s="89">
        <v>8</v>
      </c>
      <c r="H13" s="89">
        <v>7.8</v>
      </c>
      <c r="I13" s="89">
        <v>8.1999999999999993</v>
      </c>
      <c r="J13" s="89">
        <v>8.1</v>
      </c>
      <c r="K13" s="89">
        <v>7.7</v>
      </c>
      <c r="L13" s="89">
        <v>8</v>
      </c>
      <c r="M13" s="89">
        <v>8.1</v>
      </c>
      <c r="N13" s="89">
        <v>8.1999999999999993</v>
      </c>
      <c r="O13" s="89">
        <v>7.8</v>
      </c>
    </row>
    <row r="14" spans="1:17" ht="13" thickBot="1" x14ac:dyDescent="0.3">
      <c r="A14" s="83" t="s">
        <v>8</v>
      </c>
      <c r="B14" s="84">
        <v>11.5</v>
      </c>
      <c r="C14" s="84">
        <v>12.2</v>
      </c>
      <c r="D14" s="84">
        <v>12.6</v>
      </c>
      <c r="E14" s="84">
        <v>12</v>
      </c>
      <c r="F14" s="84">
        <v>11.9</v>
      </c>
      <c r="G14" s="84">
        <v>12.3</v>
      </c>
      <c r="H14" s="84">
        <v>11.6</v>
      </c>
      <c r="I14" s="84">
        <v>12.1</v>
      </c>
      <c r="J14" s="84">
        <v>12.2</v>
      </c>
      <c r="K14" s="84">
        <v>11.5</v>
      </c>
      <c r="L14" s="84">
        <v>11.9</v>
      </c>
      <c r="M14" s="84">
        <v>11.9</v>
      </c>
      <c r="N14" s="84">
        <v>12.3</v>
      </c>
      <c r="O14" s="84">
        <v>11.8</v>
      </c>
    </row>
    <row r="15" spans="1:17" ht="13" thickBot="1" x14ac:dyDescent="0.3">
      <c r="A15" s="88" t="s">
        <v>9</v>
      </c>
      <c r="B15" s="89">
        <v>24.9</v>
      </c>
      <c r="C15" s="89">
        <v>24</v>
      </c>
      <c r="D15" s="89">
        <v>23.1</v>
      </c>
      <c r="E15" s="89">
        <v>22.5</v>
      </c>
      <c r="F15" s="89">
        <v>22.5</v>
      </c>
      <c r="G15" s="89">
        <v>25</v>
      </c>
      <c r="H15" s="89">
        <v>25.9</v>
      </c>
      <c r="I15" s="89">
        <v>22.5</v>
      </c>
      <c r="J15" s="89">
        <v>22.6</v>
      </c>
      <c r="K15" s="89">
        <v>24.8</v>
      </c>
      <c r="L15" s="89">
        <v>23</v>
      </c>
      <c r="M15" s="89">
        <v>22.3</v>
      </c>
      <c r="N15" s="89">
        <v>22.6</v>
      </c>
      <c r="O15" s="89">
        <v>23.5</v>
      </c>
    </row>
    <row r="16" spans="1:17" ht="13" thickBot="1" x14ac:dyDescent="0.3">
      <c r="A16" s="83" t="s">
        <v>10</v>
      </c>
      <c r="B16" s="84">
        <v>3.7</v>
      </c>
      <c r="C16" s="84">
        <v>4</v>
      </c>
      <c r="D16" s="84">
        <v>4.0999999999999996</v>
      </c>
      <c r="E16" s="84">
        <v>4</v>
      </c>
      <c r="F16" s="84">
        <v>3.9</v>
      </c>
      <c r="G16" s="84">
        <v>3.8</v>
      </c>
      <c r="H16" s="84">
        <v>3.8</v>
      </c>
      <c r="I16" s="84">
        <v>4</v>
      </c>
      <c r="J16" s="84">
        <v>4</v>
      </c>
      <c r="K16" s="84">
        <v>3.8</v>
      </c>
      <c r="L16" s="84">
        <v>3.9</v>
      </c>
      <c r="M16" s="84">
        <v>4</v>
      </c>
      <c r="N16" s="84">
        <v>4</v>
      </c>
      <c r="O16" s="84">
        <v>3.8</v>
      </c>
    </row>
    <row r="17" spans="1:15" ht="13" thickBot="1" x14ac:dyDescent="0.3">
      <c r="A17" s="81" t="s">
        <v>78</v>
      </c>
      <c r="B17" s="82" t="s">
        <v>38</v>
      </c>
      <c r="C17" s="82" t="s">
        <v>39</v>
      </c>
      <c r="D17" s="82" t="s">
        <v>40</v>
      </c>
      <c r="E17" s="82" t="s">
        <v>217</v>
      </c>
      <c r="F17" s="82" t="s">
        <v>42</v>
      </c>
      <c r="G17" s="82" t="s">
        <v>43</v>
      </c>
      <c r="H17" s="82" t="s">
        <v>44</v>
      </c>
      <c r="I17" s="82" t="s">
        <v>175</v>
      </c>
      <c r="J17" s="82" t="s">
        <v>176</v>
      </c>
      <c r="K17" s="82" t="s">
        <v>177</v>
      </c>
      <c r="L17" s="82" t="s">
        <v>178</v>
      </c>
      <c r="M17" s="82" t="s">
        <v>72</v>
      </c>
      <c r="N17" s="82" t="s">
        <v>73</v>
      </c>
      <c r="O17" s="82" t="s">
        <v>179</v>
      </c>
    </row>
    <row r="18" spans="1:15" ht="13" thickBot="1" x14ac:dyDescent="0.3">
      <c r="A18" s="83" t="s">
        <v>11</v>
      </c>
      <c r="B18" s="84">
        <v>27.6</v>
      </c>
      <c r="C18" s="84">
        <v>29.7</v>
      </c>
      <c r="D18" s="84">
        <v>27.9</v>
      </c>
      <c r="E18" s="84">
        <v>29.3</v>
      </c>
      <c r="F18" s="84">
        <v>28.7</v>
      </c>
      <c r="G18" s="84">
        <v>29</v>
      </c>
      <c r="H18" s="84">
        <v>29.2</v>
      </c>
      <c r="I18" s="84">
        <v>29.5</v>
      </c>
      <c r="J18" s="84">
        <v>28.9</v>
      </c>
      <c r="K18" s="84">
        <v>30.6</v>
      </c>
      <c r="L18" s="84">
        <v>32.6</v>
      </c>
      <c r="M18" s="84">
        <v>29.3</v>
      </c>
      <c r="N18" s="84">
        <v>29.8</v>
      </c>
      <c r="O18" s="84">
        <v>29.1</v>
      </c>
    </row>
    <row r="19" spans="1:15" ht="13" thickBot="1" x14ac:dyDescent="0.3">
      <c r="A19" s="88" t="s">
        <v>12</v>
      </c>
      <c r="B19" s="89">
        <v>36.9</v>
      </c>
      <c r="C19" s="89">
        <v>35.200000000000003</v>
      </c>
      <c r="D19" s="89">
        <v>36.6</v>
      </c>
      <c r="E19" s="89">
        <v>35.5</v>
      </c>
      <c r="F19" s="89">
        <v>36.1</v>
      </c>
      <c r="G19" s="89">
        <v>35.799999999999997</v>
      </c>
      <c r="H19" s="89">
        <v>36.1</v>
      </c>
      <c r="I19" s="89">
        <v>36</v>
      </c>
      <c r="J19" s="89">
        <v>35.5</v>
      </c>
      <c r="K19" s="89">
        <v>35.6</v>
      </c>
      <c r="L19" s="89">
        <v>28.1</v>
      </c>
      <c r="M19" s="89">
        <v>35.6</v>
      </c>
      <c r="N19" s="89">
        <v>35.299999999999997</v>
      </c>
      <c r="O19" s="89">
        <v>35.9</v>
      </c>
    </row>
    <row r="20" spans="1:15" ht="13" thickBot="1" x14ac:dyDescent="0.3">
      <c r="A20" s="83" t="s">
        <v>13</v>
      </c>
      <c r="B20" s="84">
        <v>7.9</v>
      </c>
      <c r="C20" s="84">
        <v>6.5</v>
      </c>
      <c r="D20" s="84">
        <v>8.1</v>
      </c>
      <c r="E20" s="84">
        <v>6.7</v>
      </c>
      <c r="F20" s="84">
        <v>7.2</v>
      </c>
      <c r="G20" s="84">
        <v>7.4</v>
      </c>
      <c r="H20" s="84">
        <v>6.6</v>
      </c>
      <c r="I20" s="84">
        <v>6.7</v>
      </c>
      <c r="J20" s="84">
        <v>7.7</v>
      </c>
      <c r="K20" s="84">
        <v>5.8</v>
      </c>
      <c r="L20" s="84">
        <v>7.3</v>
      </c>
      <c r="M20" s="84">
        <v>6.9</v>
      </c>
      <c r="N20" s="84">
        <v>6.6</v>
      </c>
      <c r="O20" s="84">
        <v>7.1</v>
      </c>
    </row>
    <row r="21" spans="1:15" ht="13" thickBot="1" x14ac:dyDescent="0.3">
      <c r="A21" s="88" t="s">
        <v>8</v>
      </c>
      <c r="B21" s="89">
        <v>6.9</v>
      </c>
      <c r="C21" s="89">
        <v>7</v>
      </c>
      <c r="D21" s="89">
        <v>6.8</v>
      </c>
      <c r="E21" s="89">
        <v>7</v>
      </c>
      <c r="F21" s="89">
        <v>7</v>
      </c>
      <c r="G21" s="89">
        <v>7</v>
      </c>
      <c r="H21" s="89">
        <v>6.9</v>
      </c>
      <c r="I21" s="89">
        <v>7.1</v>
      </c>
      <c r="J21" s="89">
        <v>6.9</v>
      </c>
      <c r="K21" s="89">
        <v>6.9</v>
      </c>
      <c r="L21" s="89">
        <v>7.9</v>
      </c>
      <c r="M21" s="89">
        <v>7.1</v>
      </c>
      <c r="N21" s="89">
        <v>7.1</v>
      </c>
      <c r="O21" s="89">
        <v>7</v>
      </c>
    </row>
    <row r="22" spans="1:15" ht="13" thickBot="1" x14ac:dyDescent="0.3">
      <c r="A22" s="83" t="s">
        <v>14</v>
      </c>
      <c r="B22" s="84">
        <v>7.5</v>
      </c>
      <c r="C22" s="84">
        <v>7.9</v>
      </c>
      <c r="D22" s="84">
        <v>7.4</v>
      </c>
      <c r="E22" s="84">
        <v>7.8</v>
      </c>
      <c r="F22" s="84">
        <v>7.6</v>
      </c>
      <c r="G22" s="84">
        <v>7.7</v>
      </c>
      <c r="H22" s="84">
        <v>7.8</v>
      </c>
      <c r="I22" s="84">
        <v>8.1999999999999993</v>
      </c>
      <c r="J22" s="84">
        <v>7.6</v>
      </c>
      <c r="K22" s="84">
        <v>8</v>
      </c>
      <c r="L22" s="84">
        <v>8.8000000000000007</v>
      </c>
      <c r="M22" s="84">
        <v>7.8</v>
      </c>
      <c r="N22" s="84">
        <v>7.8</v>
      </c>
      <c r="O22" s="84">
        <v>7.7</v>
      </c>
    </row>
    <row r="23" spans="1:15" ht="13" thickBot="1" x14ac:dyDescent="0.3">
      <c r="A23" s="88" t="s">
        <v>15</v>
      </c>
      <c r="B23" s="89">
        <v>13.2</v>
      </c>
      <c r="C23" s="89">
        <v>13.7</v>
      </c>
      <c r="D23" s="89">
        <v>13.1</v>
      </c>
      <c r="E23" s="89">
        <v>13.6</v>
      </c>
      <c r="F23" s="89">
        <v>13.3</v>
      </c>
      <c r="G23" s="89">
        <v>13.1</v>
      </c>
      <c r="H23" s="89">
        <v>13.5</v>
      </c>
      <c r="I23" s="89">
        <v>12.6</v>
      </c>
      <c r="J23" s="89">
        <v>13.4</v>
      </c>
      <c r="K23" s="89">
        <v>13.1</v>
      </c>
      <c r="L23" s="89">
        <v>15.3</v>
      </c>
      <c r="M23" s="89">
        <v>13.3</v>
      </c>
      <c r="N23" s="89">
        <v>13.4</v>
      </c>
      <c r="O23" s="89">
        <v>13.3</v>
      </c>
    </row>
    <row r="25" spans="1:15" x14ac:dyDescent="0.25">
      <c r="F25" s="87"/>
    </row>
    <row r="26" spans="1:15" x14ac:dyDescent="0.25">
      <c r="F26" s="87"/>
    </row>
    <row r="27" spans="1:15" x14ac:dyDescent="0.25">
      <c r="F27" s="87"/>
    </row>
    <row r="28" spans="1:15" x14ac:dyDescent="0.25">
      <c r="F28" s="8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4"/>
  <sheetViews>
    <sheetView topLeftCell="A17" workbookViewId="0">
      <pane xSplit="1" topLeftCell="B1" activePane="topRight" state="frozen"/>
      <selection pane="topRight" activeCell="A25" sqref="A25:P47"/>
    </sheetView>
  </sheetViews>
  <sheetFormatPr defaultRowHeight="12.5" x14ac:dyDescent="0.25"/>
  <cols>
    <col min="15" max="17" width="9.54296875" customWidth="1"/>
    <col min="19" max="19" width="10" bestFit="1" customWidth="1"/>
    <col min="20" max="20" width="22.90625" customWidth="1"/>
  </cols>
  <sheetData>
    <row r="1" spans="1:22" ht="14" x14ac:dyDescent="0.25">
      <c r="A1" s="90" t="s">
        <v>112</v>
      </c>
    </row>
    <row r="2" spans="1:22" ht="13" thickBot="1" x14ac:dyDescent="0.3">
      <c r="A2" s="86" t="s">
        <v>111</v>
      </c>
    </row>
    <row r="3" spans="1:22" ht="18.5" thickBot="1" x14ac:dyDescent="0.3">
      <c r="A3" s="81" t="s">
        <v>78</v>
      </c>
      <c r="B3" s="82" t="s">
        <v>36</v>
      </c>
      <c r="C3" s="82" t="s">
        <v>33</v>
      </c>
      <c r="D3" s="82" t="s">
        <v>34</v>
      </c>
      <c r="E3" s="82" t="s">
        <v>49</v>
      </c>
      <c r="F3" s="82" t="s">
        <v>50</v>
      </c>
      <c r="G3" s="82" t="s">
        <v>37</v>
      </c>
      <c r="H3" s="82" t="s">
        <v>35</v>
      </c>
      <c r="I3" s="82" t="s">
        <v>170</v>
      </c>
      <c r="J3" s="82" t="s">
        <v>171</v>
      </c>
      <c r="K3" s="82" t="s">
        <v>172</v>
      </c>
      <c r="L3" s="82" t="s">
        <v>173</v>
      </c>
      <c r="M3" s="82" t="s">
        <v>70</v>
      </c>
      <c r="N3" s="82" t="s">
        <v>71</v>
      </c>
      <c r="O3" s="82" t="s">
        <v>174</v>
      </c>
      <c r="R3" s="87" t="s">
        <v>113</v>
      </c>
      <c r="S3" s="87" t="s">
        <v>33</v>
      </c>
      <c r="T3" s="87" t="str">
        <f t="shared" ref="T3:T66" si="0">S3&amp;U3</f>
        <v>Athena DrinkAroma Mix</v>
      </c>
      <c r="U3" s="87" t="s">
        <v>77</v>
      </c>
      <c r="V3" s="87">
        <v>11.8</v>
      </c>
    </row>
    <row r="4" spans="1:22" ht="13" thickBot="1" x14ac:dyDescent="0.3">
      <c r="A4" s="83" t="s">
        <v>77</v>
      </c>
      <c r="B4" s="84">
        <f t="shared" ref="B4:O9" si="1">VLOOKUP(B$3&amp;$A4,$T$3:$V$344,3,FALSE)</f>
        <v>12.8</v>
      </c>
      <c r="C4" s="84">
        <f t="shared" si="1"/>
        <v>11.8</v>
      </c>
      <c r="D4" s="84">
        <f t="shared" si="1"/>
        <v>14.4</v>
      </c>
      <c r="E4" s="84">
        <f t="shared" si="1"/>
        <v>12.7</v>
      </c>
      <c r="F4" s="84">
        <f t="shared" si="1"/>
        <v>12.1</v>
      </c>
      <c r="G4" s="84">
        <f t="shared" si="1"/>
        <v>11.5</v>
      </c>
      <c r="H4" s="84">
        <f t="shared" si="1"/>
        <v>12.8</v>
      </c>
      <c r="I4" s="84">
        <f t="shared" si="1"/>
        <v>11.6</v>
      </c>
      <c r="J4" s="84">
        <f t="shared" si="1"/>
        <v>12.2</v>
      </c>
      <c r="K4" s="84">
        <f t="shared" si="1"/>
        <v>12.4</v>
      </c>
      <c r="L4" s="84">
        <f t="shared" si="1"/>
        <v>14.6</v>
      </c>
      <c r="M4" s="84">
        <f t="shared" si="1"/>
        <v>12.3</v>
      </c>
      <c r="N4" s="84">
        <f t="shared" si="1"/>
        <v>11</v>
      </c>
      <c r="O4" s="84">
        <f t="shared" si="1"/>
        <v>12.3</v>
      </c>
      <c r="R4" s="87" t="s">
        <v>113</v>
      </c>
      <c r="S4" s="87" t="s">
        <v>33</v>
      </c>
      <c r="T4" s="87" t="str">
        <f t="shared" si="0"/>
        <v>Athena DrinkFiller</v>
      </c>
      <c r="U4" s="87" t="s">
        <v>4</v>
      </c>
      <c r="V4" s="87">
        <v>0</v>
      </c>
    </row>
    <row r="5" spans="1:22" ht="13" thickBot="1" x14ac:dyDescent="0.3">
      <c r="A5" s="88" t="s">
        <v>4</v>
      </c>
      <c r="B5" s="89">
        <f t="shared" si="1"/>
        <v>0</v>
      </c>
      <c r="C5" s="89">
        <f t="shared" si="1"/>
        <v>0</v>
      </c>
      <c r="D5" s="89">
        <f t="shared" si="1"/>
        <v>0</v>
      </c>
      <c r="E5" s="89">
        <f t="shared" si="1"/>
        <v>5.5</v>
      </c>
      <c r="F5" s="89">
        <f t="shared" si="1"/>
        <v>3.8</v>
      </c>
      <c r="G5" s="89">
        <f t="shared" si="1"/>
        <v>0</v>
      </c>
      <c r="H5" s="89">
        <f t="shared" si="1"/>
        <v>0</v>
      </c>
      <c r="I5" s="89">
        <f t="shared" si="1"/>
        <v>0</v>
      </c>
      <c r="J5" s="89">
        <f t="shared" si="1"/>
        <v>0</v>
      </c>
      <c r="K5" s="89">
        <f t="shared" si="1"/>
        <v>0</v>
      </c>
      <c r="L5" s="89">
        <f t="shared" si="1"/>
        <v>0</v>
      </c>
      <c r="M5" s="89">
        <f t="shared" si="1"/>
        <v>0</v>
      </c>
      <c r="N5" s="89">
        <f t="shared" si="1"/>
        <v>9</v>
      </c>
      <c r="O5" s="89">
        <f t="shared" si="1"/>
        <v>0</v>
      </c>
      <c r="R5" s="87" t="s">
        <v>113</v>
      </c>
      <c r="S5" s="87" t="s">
        <v>33</v>
      </c>
      <c r="T5" s="87" t="str">
        <f t="shared" si="0"/>
        <v>Athena DrinkFruits</v>
      </c>
      <c r="U5" s="87" t="s">
        <v>1</v>
      </c>
      <c r="V5" s="87">
        <v>41.6</v>
      </c>
    </row>
    <row r="6" spans="1:22" ht="13" thickBot="1" x14ac:dyDescent="0.3">
      <c r="A6" s="83" t="s">
        <v>1</v>
      </c>
      <c r="B6" s="84">
        <f t="shared" si="1"/>
        <v>45.1</v>
      </c>
      <c r="C6" s="84">
        <f t="shared" si="1"/>
        <v>41.6</v>
      </c>
      <c r="D6" s="84">
        <f t="shared" si="1"/>
        <v>23.6</v>
      </c>
      <c r="E6" s="84">
        <f t="shared" si="1"/>
        <v>47.1</v>
      </c>
      <c r="F6" s="84">
        <f t="shared" si="1"/>
        <v>42.7</v>
      </c>
      <c r="G6" s="84">
        <f t="shared" si="1"/>
        <v>41.4</v>
      </c>
      <c r="H6" s="84">
        <f t="shared" si="1"/>
        <v>44.5</v>
      </c>
      <c r="I6" s="84">
        <f t="shared" si="1"/>
        <v>41.5</v>
      </c>
      <c r="J6" s="84">
        <f t="shared" si="1"/>
        <v>45.3</v>
      </c>
      <c r="K6" s="84">
        <f t="shared" si="1"/>
        <v>45</v>
      </c>
      <c r="L6" s="84">
        <f t="shared" si="1"/>
        <v>26.5</v>
      </c>
      <c r="M6" s="84">
        <f t="shared" si="1"/>
        <v>45.6</v>
      </c>
      <c r="N6" s="84">
        <f t="shared" si="1"/>
        <v>40.9</v>
      </c>
      <c r="O6" s="84">
        <f t="shared" si="1"/>
        <v>45.5</v>
      </c>
      <c r="R6" s="87" t="s">
        <v>113</v>
      </c>
      <c r="S6" s="87" t="s">
        <v>33</v>
      </c>
      <c r="T6" s="87" t="str">
        <f t="shared" si="0"/>
        <v>Athena DrinkMinerals</v>
      </c>
      <c r="U6" s="87" t="s">
        <v>3</v>
      </c>
      <c r="V6" s="87">
        <v>11.1</v>
      </c>
    </row>
    <row r="7" spans="1:22" ht="13" thickBot="1" x14ac:dyDescent="0.3">
      <c r="A7" s="88" t="s">
        <v>3</v>
      </c>
      <c r="B7" s="89">
        <f t="shared" si="1"/>
        <v>11.9</v>
      </c>
      <c r="C7" s="89">
        <f t="shared" si="1"/>
        <v>11.1</v>
      </c>
      <c r="D7" s="89">
        <f t="shared" si="1"/>
        <v>16.7</v>
      </c>
      <c r="E7" s="89">
        <f t="shared" si="1"/>
        <v>12</v>
      </c>
      <c r="F7" s="89">
        <f t="shared" si="1"/>
        <v>12.1</v>
      </c>
      <c r="G7" s="89">
        <f t="shared" si="1"/>
        <v>11.9</v>
      </c>
      <c r="H7" s="89">
        <f t="shared" si="1"/>
        <v>12.1</v>
      </c>
      <c r="I7" s="89">
        <f t="shared" si="1"/>
        <v>11</v>
      </c>
      <c r="J7" s="89">
        <f t="shared" si="1"/>
        <v>12.5</v>
      </c>
      <c r="K7" s="89">
        <f t="shared" si="1"/>
        <v>11.8</v>
      </c>
      <c r="L7" s="89">
        <f t="shared" si="1"/>
        <v>16.399999999999999</v>
      </c>
      <c r="M7" s="89">
        <f t="shared" si="1"/>
        <v>12.2</v>
      </c>
      <c r="N7" s="89">
        <f t="shared" si="1"/>
        <v>11.8</v>
      </c>
      <c r="O7" s="89">
        <f t="shared" si="1"/>
        <v>12.5</v>
      </c>
      <c r="R7" s="87" t="s">
        <v>113</v>
      </c>
      <c r="S7" s="87" t="s">
        <v>33</v>
      </c>
      <c r="T7" s="87" t="str">
        <f t="shared" si="0"/>
        <v>Athena DrinkNectar</v>
      </c>
      <c r="U7" s="87" t="s">
        <v>0</v>
      </c>
      <c r="V7" s="87">
        <v>24.5</v>
      </c>
    </row>
    <row r="8" spans="1:22" ht="13" thickBot="1" x14ac:dyDescent="0.3">
      <c r="A8" s="83" t="s">
        <v>0</v>
      </c>
      <c r="B8" s="84">
        <f t="shared" si="1"/>
        <v>19.600000000000001</v>
      </c>
      <c r="C8" s="84">
        <f t="shared" si="1"/>
        <v>24.5</v>
      </c>
      <c r="D8" s="84">
        <f t="shared" si="1"/>
        <v>32</v>
      </c>
      <c r="E8" s="84">
        <f t="shared" si="1"/>
        <v>12.4</v>
      </c>
      <c r="F8" s="84">
        <f t="shared" si="1"/>
        <v>19.399999999999999</v>
      </c>
      <c r="G8" s="84">
        <f t="shared" si="1"/>
        <v>24.4</v>
      </c>
      <c r="H8" s="84">
        <f t="shared" si="1"/>
        <v>19.3</v>
      </c>
      <c r="I8" s="84">
        <f t="shared" si="1"/>
        <v>25.7</v>
      </c>
      <c r="J8" s="84">
        <f t="shared" si="1"/>
        <v>19.5</v>
      </c>
      <c r="K8" s="84">
        <f t="shared" si="1"/>
        <v>19.7</v>
      </c>
      <c r="L8" s="84">
        <f t="shared" si="1"/>
        <v>29.5</v>
      </c>
      <c r="M8" s="84">
        <f t="shared" si="1"/>
        <v>19.8</v>
      </c>
      <c r="N8" s="84">
        <f t="shared" si="1"/>
        <v>18</v>
      </c>
      <c r="O8" s="84">
        <f t="shared" si="1"/>
        <v>19.7</v>
      </c>
      <c r="R8" s="87" t="s">
        <v>113</v>
      </c>
      <c r="S8" s="87" t="s">
        <v>33</v>
      </c>
      <c r="T8" s="87" t="str">
        <f t="shared" si="0"/>
        <v>Athena DrinkSeasoning</v>
      </c>
      <c r="U8" s="87" t="s">
        <v>2</v>
      </c>
      <c r="V8" s="87">
        <v>10.9</v>
      </c>
    </row>
    <row r="9" spans="1:22" ht="13" thickBot="1" x14ac:dyDescent="0.3">
      <c r="A9" s="88" t="s">
        <v>2</v>
      </c>
      <c r="B9" s="89">
        <f t="shared" si="1"/>
        <v>10.6</v>
      </c>
      <c r="C9" s="89">
        <f t="shared" si="1"/>
        <v>10.9</v>
      </c>
      <c r="D9" s="89">
        <f t="shared" si="1"/>
        <v>13.3</v>
      </c>
      <c r="E9" s="89">
        <f t="shared" si="1"/>
        <v>10.3</v>
      </c>
      <c r="F9" s="89">
        <f t="shared" si="1"/>
        <v>10</v>
      </c>
      <c r="G9" s="89">
        <f t="shared" si="1"/>
        <v>10.9</v>
      </c>
      <c r="H9" s="89">
        <f t="shared" si="1"/>
        <v>11.3</v>
      </c>
      <c r="I9" s="89">
        <f t="shared" si="1"/>
        <v>10.199999999999999</v>
      </c>
      <c r="J9" s="89">
        <f t="shared" si="1"/>
        <v>10.5</v>
      </c>
      <c r="K9" s="89">
        <f t="shared" si="1"/>
        <v>11</v>
      </c>
      <c r="L9" s="89">
        <f t="shared" si="1"/>
        <v>13</v>
      </c>
      <c r="M9" s="89">
        <f t="shared" si="1"/>
        <v>10.199999999999999</v>
      </c>
      <c r="N9" s="89">
        <f t="shared" si="1"/>
        <v>9.3000000000000007</v>
      </c>
      <c r="O9" s="89">
        <f t="shared" si="1"/>
        <v>10.1</v>
      </c>
      <c r="R9" s="87" t="s">
        <v>114</v>
      </c>
      <c r="S9" s="87" t="s">
        <v>52</v>
      </c>
      <c r="T9" s="87" t="str">
        <f t="shared" si="0"/>
        <v>InjiAroma Mix</v>
      </c>
      <c r="U9" s="87" t="s">
        <v>77</v>
      </c>
      <c r="V9" s="87">
        <v>7</v>
      </c>
    </row>
    <row r="10" spans="1:22" ht="13" thickBot="1" x14ac:dyDescent="0.3">
      <c r="A10" s="81" t="s">
        <v>78</v>
      </c>
      <c r="B10" s="82" t="s">
        <v>66</v>
      </c>
      <c r="C10" s="82" t="s">
        <v>67</v>
      </c>
      <c r="D10" s="82" t="s">
        <v>45</v>
      </c>
      <c r="E10" s="82" t="s">
        <v>68</v>
      </c>
      <c r="F10" s="82" t="s">
        <v>46</v>
      </c>
      <c r="G10" s="82" t="s">
        <v>69</v>
      </c>
      <c r="H10" s="82" t="s">
        <v>47</v>
      </c>
      <c r="I10" s="82" t="s">
        <v>180</v>
      </c>
      <c r="J10" s="82" t="s">
        <v>181</v>
      </c>
      <c r="K10" s="82" t="s">
        <v>182</v>
      </c>
      <c r="L10" s="82" t="s">
        <v>183</v>
      </c>
      <c r="M10" s="82" t="s">
        <v>74</v>
      </c>
      <c r="N10" s="82" t="s">
        <v>75</v>
      </c>
      <c r="O10" s="82" t="s">
        <v>184</v>
      </c>
      <c r="R10" s="87" t="s">
        <v>114</v>
      </c>
      <c r="S10" s="87" t="s">
        <v>52</v>
      </c>
      <c r="T10" s="87" t="str">
        <f t="shared" si="0"/>
        <v>InjiFiller</v>
      </c>
      <c r="U10" s="87" t="s">
        <v>4</v>
      </c>
      <c r="V10" s="87">
        <v>0</v>
      </c>
    </row>
    <row r="11" spans="1:22" ht="13" thickBot="1" x14ac:dyDescent="0.3">
      <c r="A11" s="88" t="s">
        <v>5</v>
      </c>
      <c r="B11" s="89">
        <f t="shared" ref="B11:O16" si="2">VLOOKUP(B$10&amp;$A11,$T$3:$V$344,3,FALSE)</f>
        <v>22.8</v>
      </c>
      <c r="C11" s="89">
        <f t="shared" si="2"/>
        <v>23.1</v>
      </c>
      <c r="D11" s="89">
        <f t="shared" si="2"/>
        <v>22.7</v>
      </c>
      <c r="E11" s="89">
        <f t="shared" si="2"/>
        <v>22.1</v>
      </c>
      <c r="F11" s="89">
        <f t="shared" si="2"/>
        <v>22.9</v>
      </c>
      <c r="G11" s="89">
        <f t="shared" si="2"/>
        <v>21.7</v>
      </c>
      <c r="H11" s="89">
        <f t="shared" si="2"/>
        <v>20.9</v>
      </c>
      <c r="I11" s="89">
        <f t="shared" si="2"/>
        <v>22</v>
      </c>
      <c r="J11" s="89">
        <f t="shared" si="2"/>
        <v>21.9</v>
      </c>
      <c r="K11" s="89">
        <f t="shared" si="2"/>
        <v>23.9</v>
      </c>
      <c r="L11" s="89">
        <f t="shared" si="2"/>
        <v>22.5</v>
      </c>
      <c r="M11" s="89">
        <f t="shared" si="2"/>
        <v>23.1</v>
      </c>
      <c r="N11" s="89">
        <f t="shared" si="2"/>
        <v>23</v>
      </c>
      <c r="O11" s="89">
        <f t="shared" si="2"/>
        <v>22.9</v>
      </c>
      <c r="R11" s="87" t="s">
        <v>114</v>
      </c>
      <c r="S11" s="87" t="s">
        <v>52</v>
      </c>
      <c r="T11" s="87" t="str">
        <f t="shared" si="0"/>
        <v>InjiFruits</v>
      </c>
      <c r="U11" s="87" t="s">
        <v>1</v>
      </c>
      <c r="V11" s="87">
        <v>25</v>
      </c>
    </row>
    <row r="12" spans="1:22" ht="13" thickBot="1" x14ac:dyDescent="0.3">
      <c r="A12" s="83" t="s">
        <v>6</v>
      </c>
      <c r="B12" s="84">
        <f t="shared" si="2"/>
        <v>29.2</v>
      </c>
      <c r="C12" s="84">
        <f t="shared" si="2"/>
        <v>28.6</v>
      </c>
      <c r="D12" s="84">
        <f t="shared" si="2"/>
        <v>29.2</v>
      </c>
      <c r="E12" s="84">
        <f t="shared" si="2"/>
        <v>31.1</v>
      </c>
      <c r="F12" s="84">
        <f t="shared" si="2"/>
        <v>30.8</v>
      </c>
      <c r="G12" s="84">
        <f t="shared" si="2"/>
        <v>29.2</v>
      </c>
      <c r="H12" s="84">
        <f t="shared" si="2"/>
        <v>30</v>
      </c>
      <c r="I12" s="84">
        <f t="shared" si="2"/>
        <v>31.2</v>
      </c>
      <c r="J12" s="84">
        <f t="shared" si="2"/>
        <v>31.2</v>
      </c>
      <c r="K12" s="84">
        <f t="shared" si="2"/>
        <v>28.4</v>
      </c>
      <c r="L12" s="84">
        <f t="shared" si="2"/>
        <v>30.7</v>
      </c>
      <c r="M12" s="84">
        <f t="shared" si="2"/>
        <v>30.6</v>
      </c>
      <c r="N12" s="84">
        <f t="shared" si="2"/>
        <v>29.8</v>
      </c>
      <c r="O12" s="84">
        <f t="shared" si="2"/>
        <v>30.1</v>
      </c>
      <c r="R12" s="87" t="s">
        <v>114</v>
      </c>
      <c r="S12" s="87" t="s">
        <v>52</v>
      </c>
      <c r="T12" s="87" t="str">
        <f t="shared" si="0"/>
        <v>InjiMinerals</v>
      </c>
      <c r="U12" s="87" t="s">
        <v>3</v>
      </c>
      <c r="V12" s="87">
        <v>12</v>
      </c>
    </row>
    <row r="13" spans="1:22" ht="13" thickBot="1" x14ac:dyDescent="0.3">
      <c r="A13" s="88" t="s">
        <v>7</v>
      </c>
      <c r="B13" s="89">
        <f t="shared" si="2"/>
        <v>7.9</v>
      </c>
      <c r="C13" s="89">
        <f t="shared" si="2"/>
        <v>8.1</v>
      </c>
      <c r="D13" s="89">
        <f t="shared" si="2"/>
        <v>8.4</v>
      </c>
      <c r="E13" s="89">
        <f t="shared" si="2"/>
        <v>8.1999999999999993</v>
      </c>
      <c r="F13" s="89">
        <f t="shared" si="2"/>
        <v>8</v>
      </c>
      <c r="G13" s="89">
        <f t="shared" si="2"/>
        <v>8</v>
      </c>
      <c r="H13" s="89">
        <f t="shared" si="2"/>
        <v>7.8</v>
      </c>
      <c r="I13" s="89">
        <f t="shared" si="2"/>
        <v>8.1999999999999993</v>
      </c>
      <c r="J13" s="89">
        <f t="shared" si="2"/>
        <v>8.1</v>
      </c>
      <c r="K13" s="89">
        <f t="shared" si="2"/>
        <v>7.7</v>
      </c>
      <c r="L13" s="89">
        <f t="shared" si="2"/>
        <v>8</v>
      </c>
      <c r="M13" s="89">
        <f t="shared" si="2"/>
        <v>8.1</v>
      </c>
      <c r="N13" s="89">
        <f t="shared" si="2"/>
        <v>8.1999999999999993</v>
      </c>
      <c r="O13" s="89">
        <f t="shared" si="2"/>
        <v>7.8</v>
      </c>
      <c r="R13" s="87" t="s">
        <v>114</v>
      </c>
      <c r="S13" s="87" t="s">
        <v>52</v>
      </c>
      <c r="T13" s="87" t="str">
        <f t="shared" si="0"/>
        <v>InjiNectar</v>
      </c>
      <c r="U13" s="87" t="s">
        <v>0</v>
      </c>
      <c r="V13" s="87">
        <v>44</v>
      </c>
    </row>
    <row r="14" spans="1:22" ht="13" thickBot="1" x14ac:dyDescent="0.3">
      <c r="A14" s="83" t="s">
        <v>8</v>
      </c>
      <c r="B14" s="84">
        <f t="shared" si="2"/>
        <v>11.5</v>
      </c>
      <c r="C14" s="84">
        <f t="shared" si="2"/>
        <v>12.2</v>
      </c>
      <c r="D14" s="84">
        <f t="shared" si="2"/>
        <v>12.6</v>
      </c>
      <c r="E14" s="84">
        <f t="shared" si="2"/>
        <v>12</v>
      </c>
      <c r="F14" s="84">
        <f t="shared" si="2"/>
        <v>11.9</v>
      </c>
      <c r="G14" s="84">
        <f t="shared" si="2"/>
        <v>12.3</v>
      </c>
      <c r="H14" s="84">
        <f t="shared" si="2"/>
        <v>11.6</v>
      </c>
      <c r="I14" s="84">
        <f t="shared" si="2"/>
        <v>12.1</v>
      </c>
      <c r="J14" s="84">
        <f t="shared" si="2"/>
        <v>12.2</v>
      </c>
      <c r="K14" s="84">
        <f t="shared" si="2"/>
        <v>11.5</v>
      </c>
      <c r="L14" s="84">
        <f t="shared" si="2"/>
        <v>11.9</v>
      </c>
      <c r="M14" s="84">
        <f t="shared" si="2"/>
        <v>11.9</v>
      </c>
      <c r="N14" s="84">
        <f t="shared" si="2"/>
        <v>12.3</v>
      </c>
      <c r="O14" s="84">
        <f t="shared" si="2"/>
        <v>11.8</v>
      </c>
      <c r="R14" s="87" t="s">
        <v>114</v>
      </c>
      <c r="S14" s="87" t="s">
        <v>52</v>
      </c>
      <c r="T14" s="87" t="str">
        <f t="shared" si="0"/>
        <v>InjiSeasoning</v>
      </c>
      <c r="U14" s="87" t="s">
        <v>2</v>
      </c>
      <c r="V14" s="87">
        <v>12</v>
      </c>
    </row>
    <row r="15" spans="1:22" ht="13" thickBot="1" x14ac:dyDescent="0.3">
      <c r="A15" s="88" t="s">
        <v>9</v>
      </c>
      <c r="B15" s="89">
        <f t="shared" si="2"/>
        <v>24.9</v>
      </c>
      <c r="C15" s="89">
        <f t="shared" si="2"/>
        <v>24</v>
      </c>
      <c r="D15" s="89">
        <f t="shared" si="2"/>
        <v>23.1</v>
      </c>
      <c r="E15" s="89">
        <f t="shared" si="2"/>
        <v>22.5</v>
      </c>
      <c r="F15" s="89">
        <f t="shared" si="2"/>
        <v>22.5</v>
      </c>
      <c r="G15" s="89">
        <f t="shared" si="2"/>
        <v>25</v>
      </c>
      <c r="H15" s="89">
        <f t="shared" si="2"/>
        <v>25.9</v>
      </c>
      <c r="I15" s="89">
        <f t="shared" si="2"/>
        <v>22.5</v>
      </c>
      <c r="J15" s="89">
        <f t="shared" si="2"/>
        <v>22.6</v>
      </c>
      <c r="K15" s="89">
        <f t="shared" si="2"/>
        <v>24.8</v>
      </c>
      <c r="L15" s="89">
        <f t="shared" si="2"/>
        <v>23</v>
      </c>
      <c r="M15" s="89">
        <f t="shared" si="2"/>
        <v>22.3</v>
      </c>
      <c r="N15" s="89">
        <f t="shared" si="2"/>
        <v>22.6</v>
      </c>
      <c r="O15" s="89">
        <f t="shared" si="2"/>
        <v>23.5</v>
      </c>
      <c r="R15" s="87" t="s">
        <v>115</v>
      </c>
      <c r="S15" s="87" t="s">
        <v>51</v>
      </c>
      <c r="T15" s="87" t="str">
        <f t="shared" si="0"/>
        <v>MamiraAroma Mix</v>
      </c>
      <c r="U15" s="87" t="s">
        <v>77</v>
      </c>
      <c r="V15" s="87">
        <v>15</v>
      </c>
    </row>
    <row r="16" spans="1:22" ht="13" thickBot="1" x14ac:dyDescent="0.3">
      <c r="A16" s="83" t="s">
        <v>10</v>
      </c>
      <c r="B16" s="84">
        <f t="shared" si="2"/>
        <v>3.7</v>
      </c>
      <c r="C16" s="84">
        <f t="shared" si="2"/>
        <v>4</v>
      </c>
      <c r="D16" s="84">
        <f t="shared" si="2"/>
        <v>4.0999999999999996</v>
      </c>
      <c r="E16" s="84">
        <f t="shared" si="2"/>
        <v>4</v>
      </c>
      <c r="F16" s="84">
        <f t="shared" si="2"/>
        <v>3.9</v>
      </c>
      <c r="G16" s="84">
        <f t="shared" si="2"/>
        <v>3.8</v>
      </c>
      <c r="H16" s="84">
        <f t="shared" si="2"/>
        <v>3.8</v>
      </c>
      <c r="I16" s="84">
        <f t="shared" si="2"/>
        <v>4</v>
      </c>
      <c r="J16" s="84">
        <f t="shared" si="2"/>
        <v>4</v>
      </c>
      <c r="K16" s="84">
        <f t="shared" si="2"/>
        <v>3.8</v>
      </c>
      <c r="L16" s="84">
        <f t="shared" si="2"/>
        <v>3.9</v>
      </c>
      <c r="M16" s="84">
        <f t="shared" si="2"/>
        <v>4</v>
      </c>
      <c r="N16" s="84">
        <f t="shared" si="2"/>
        <v>4</v>
      </c>
      <c r="O16" s="84">
        <f t="shared" si="2"/>
        <v>3.8</v>
      </c>
      <c r="R16" s="87" t="s">
        <v>115</v>
      </c>
      <c r="S16" s="87" t="s">
        <v>51</v>
      </c>
      <c r="T16" s="87" t="str">
        <f t="shared" si="0"/>
        <v>MamiraFiller</v>
      </c>
      <c r="U16" s="87" t="s">
        <v>4</v>
      </c>
      <c r="V16" s="87">
        <v>0</v>
      </c>
    </row>
    <row r="17" spans="1:22" ht="13" thickBot="1" x14ac:dyDescent="0.3">
      <c r="A17" s="81" t="s">
        <v>78</v>
      </c>
      <c r="B17" s="82" t="s">
        <v>38</v>
      </c>
      <c r="C17" s="82" t="s">
        <v>39</v>
      </c>
      <c r="D17" s="82" t="s">
        <v>40</v>
      </c>
      <c r="E17" s="82" t="s">
        <v>41</v>
      </c>
      <c r="F17" s="82" t="s">
        <v>42</v>
      </c>
      <c r="G17" s="82" t="s">
        <v>43</v>
      </c>
      <c r="H17" s="82" t="s">
        <v>44</v>
      </c>
      <c r="I17" s="82" t="s">
        <v>175</v>
      </c>
      <c r="J17" s="82" t="s">
        <v>176</v>
      </c>
      <c r="K17" s="82" t="s">
        <v>177</v>
      </c>
      <c r="L17" s="82" t="s">
        <v>178</v>
      </c>
      <c r="M17" s="82" t="s">
        <v>72</v>
      </c>
      <c r="N17" s="82" t="s">
        <v>73</v>
      </c>
      <c r="O17" s="82" t="s">
        <v>179</v>
      </c>
      <c r="R17" s="87" t="s">
        <v>115</v>
      </c>
      <c r="S17" s="87" t="s">
        <v>51</v>
      </c>
      <c r="T17" s="87" t="str">
        <f t="shared" si="0"/>
        <v>MamiraFruits</v>
      </c>
      <c r="U17" s="87" t="s">
        <v>1</v>
      </c>
      <c r="V17" s="87">
        <v>30</v>
      </c>
    </row>
    <row r="18" spans="1:22" ht="13" thickBot="1" x14ac:dyDescent="0.3">
      <c r="A18" s="83" t="s">
        <v>11</v>
      </c>
      <c r="B18" s="84">
        <f t="shared" ref="B18:O23" si="3">VLOOKUP(B$17&amp;$A18,$T$3:$V$344,3,FALSE)</f>
        <v>27.6</v>
      </c>
      <c r="C18" s="84">
        <f t="shared" si="3"/>
        <v>29.7</v>
      </c>
      <c r="D18" s="84">
        <f t="shared" si="3"/>
        <v>27.9</v>
      </c>
      <c r="E18" s="84">
        <f t="shared" si="3"/>
        <v>29.3</v>
      </c>
      <c r="F18" s="84">
        <f t="shared" si="3"/>
        <v>28.7</v>
      </c>
      <c r="G18" s="84">
        <f t="shared" si="3"/>
        <v>29</v>
      </c>
      <c r="H18" s="84">
        <f t="shared" si="3"/>
        <v>29.2</v>
      </c>
      <c r="I18" s="84">
        <f t="shared" si="3"/>
        <v>29.5</v>
      </c>
      <c r="J18" s="84">
        <f t="shared" si="3"/>
        <v>28.9</v>
      </c>
      <c r="K18" s="84">
        <f t="shared" si="3"/>
        <v>30.6</v>
      </c>
      <c r="L18" s="84">
        <f t="shared" si="3"/>
        <v>32.6</v>
      </c>
      <c r="M18" s="84">
        <f t="shared" si="3"/>
        <v>29.3</v>
      </c>
      <c r="N18" s="84">
        <f t="shared" si="3"/>
        <v>29.8</v>
      </c>
      <c r="O18" s="84">
        <f t="shared" si="3"/>
        <v>29.1</v>
      </c>
      <c r="R18" s="87" t="s">
        <v>115</v>
      </c>
      <c r="S18" s="87" t="s">
        <v>51</v>
      </c>
      <c r="T18" s="87" t="str">
        <f t="shared" si="0"/>
        <v>MamiraMinerals</v>
      </c>
      <c r="U18" s="87" t="s">
        <v>3</v>
      </c>
      <c r="V18" s="87">
        <v>25</v>
      </c>
    </row>
    <row r="19" spans="1:22" ht="13" thickBot="1" x14ac:dyDescent="0.3">
      <c r="A19" s="88" t="s">
        <v>12</v>
      </c>
      <c r="B19" s="89">
        <f t="shared" si="3"/>
        <v>36.9</v>
      </c>
      <c r="C19" s="89">
        <f t="shared" si="3"/>
        <v>35.200000000000003</v>
      </c>
      <c r="D19" s="89">
        <f t="shared" si="3"/>
        <v>36.6</v>
      </c>
      <c r="E19" s="89">
        <f t="shared" si="3"/>
        <v>35.5</v>
      </c>
      <c r="F19" s="89">
        <f t="shared" si="3"/>
        <v>36.1</v>
      </c>
      <c r="G19" s="89">
        <f t="shared" si="3"/>
        <v>35.799999999999997</v>
      </c>
      <c r="H19" s="89">
        <f t="shared" si="3"/>
        <v>36.1</v>
      </c>
      <c r="I19" s="89">
        <f t="shared" si="3"/>
        <v>36</v>
      </c>
      <c r="J19" s="89">
        <f t="shared" si="3"/>
        <v>35.5</v>
      </c>
      <c r="K19" s="89">
        <f t="shared" si="3"/>
        <v>35.6</v>
      </c>
      <c r="L19" s="89">
        <f t="shared" si="3"/>
        <v>28.1</v>
      </c>
      <c r="M19" s="89">
        <f t="shared" si="3"/>
        <v>35.6</v>
      </c>
      <c r="N19" s="89">
        <f t="shared" si="3"/>
        <v>35.299999999999997</v>
      </c>
      <c r="O19" s="89">
        <f t="shared" si="3"/>
        <v>35.9</v>
      </c>
      <c r="R19" s="87" t="s">
        <v>115</v>
      </c>
      <c r="S19" s="87" t="s">
        <v>51</v>
      </c>
      <c r="T19" s="87" t="str">
        <f t="shared" si="0"/>
        <v>MamiraNectar</v>
      </c>
      <c r="U19" s="87" t="s">
        <v>0</v>
      </c>
      <c r="V19" s="87">
        <v>12</v>
      </c>
    </row>
    <row r="20" spans="1:22" ht="13" thickBot="1" x14ac:dyDescent="0.3">
      <c r="A20" s="83" t="s">
        <v>13</v>
      </c>
      <c r="B20" s="84">
        <f t="shared" si="3"/>
        <v>7.9</v>
      </c>
      <c r="C20" s="84">
        <f t="shared" si="3"/>
        <v>6.5</v>
      </c>
      <c r="D20" s="84">
        <f t="shared" si="3"/>
        <v>8.1</v>
      </c>
      <c r="E20" s="84">
        <f t="shared" si="3"/>
        <v>6.7</v>
      </c>
      <c r="F20" s="84">
        <f t="shared" si="3"/>
        <v>7.2</v>
      </c>
      <c r="G20" s="84">
        <f t="shared" si="3"/>
        <v>7.4</v>
      </c>
      <c r="H20" s="84">
        <f t="shared" si="3"/>
        <v>6.6</v>
      </c>
      <c r="I20" s="84">
        <f t="shared" si="3"/>
        <v>6.7</v>
      </c>
      <c r="J20" s="84">
        <f t="shared" si="3"/>
        <v>7.7</v>
      </c>
      <c r="K20" s="84">
        <f t="shared" si="3"/>
        <v>5.8</v>
      </c>
      <c r="L20" s="84">
        <f t="shared" si="3"/>
        <v>7.3</v>
      </c>
      <c r="M20" s="84">
        <f t="shared" si="3"/>
        <v>6.9</v>
      </c>
      <c r="N20" s="84">
        <f t="shared" si="3"/>
        <v>6.6</v>
      </c>
      <c r="O20" s="84">
        <f t="shared" si="3"/>
        <v>7.1</v>
      </c>
      <c r="R20" s="87" t="s">
        <v>115</v>
      </c>
      <c r="S20" s="87" t="s">
        <v>51</v>
      </c>
      <c r="T20" s="87" t="str">
        <f t="shared" si="0"/>
        <v>MamiraSeasoning</v>
      </c>
      <c r="U20" s="87" t="s">
        <v>2</v>
      </c>
      <c r="V20" s="87">
        <v>18</v>
      </c>
    </row>
    <row r="21" spans="1:22" ht="13" thickBot="1" x14ac:dyDescent="0.3">
      <c r="A21" s="88" t="s">
        <v>8</v>
      </c>
      <c r="B21" s="89">
        <f t="shared" si="3"/>
        <v>6.9</v>
      </c>
      <c r="C21" s="89">
        <f t="shared" si="3"/>
        <v>7</v>
      </c>
      <c r="D21" s="89">
        <f t="shared" si="3"/>
        <v>6.8</v>
      </c>
      <c r="E21" s="89">
        <f t="shared" si="3"/>
        <v>7</v>
      </c>
      <c r="F21" s="89">
        <f t="shared" si="3"/>
        <v>7</v>
      </c>
      <c r="G21" s="89">
        <f t="shared" si="3"/>
        <v>7</v>
      </c>
      <c r="H21" s="89">
        <f t="shared" si="3"/>
        <v>6.9</v>
      </c>
      <c r="I21" s="89">
        <f t="shared" si="3"/>
        <v>7.1</v>
      </c>
      <c r="J21" s="89">
        <f t="shared" si="3"/>
        <v>6.9</v>
      </c>
      <c r="K21" s="89">
        <f t="shared" si="3"/>
        <v>6.9</v>
      </c>
      <c r="L21" s="89">
        <f t="shared" si="3"/>
        <v>7.9</v>
      </c>
      <c r="M21" s="89">
        <f t="shared" si="3"/>
        <v>7.1</v>
      </c>
      <c r="N21" s="89">
        <f t="shared" si="3"/>
        <v>7.1</v>
      </c>
      <c r="O21" s="89">
        <f t="shared" si="3"/>
        <v>7</v>
      </c>
      <c r="R21" s="87" t="s">
        <v>116</v>
      </c>
      <c r="S21" s="87" t="s">
        <v>36</v>
      </c>
      <c r="T21" s="87" t="str">
        <f t="shared" si="0"/>
        <v>Nagara DrinkAroma Mix</v>
      </c>
      <c r="U21" s="87" t="s">
        <v>77</v>
      </c>
      <c r="V21" s="87">
        <v>12.8</v>
      </c>
    </row>
    <row r="22" spans="1:22" ht="13" thickBot="1" x14ac:dyDescent="0.3">
      <c r="A22" s="83" t="s">
        <v>14</v>
      </c>
      <c r="B22" s="84">
        <f t="shared" si="3"/>
        <v>7.5</v>
      </c>
      <c r="C22" s="84">
        <f t="shared" si="3"/>
        <v>7.9</v>
      </c>
      <c r="D22" s="84">
        <f t="shared" si="3"/>
        <v>7.4</v>
      </c>
      <c r="E22" s="84">
        <f t="shared" si="3"/>
        <v>7.8</v>
      </c>
      <c r="F22" s="84">
        <f t="shared" si="3"/>
        <v>7.6</v>
      </c>
      <c r="G22" s="84">
        <f t="shared" si="3"/>
        <v>7.7</v>
      </c>
      <c r="H22" s="84">
        <f t="shared" si="3"/>
        <v>7.8</v>
      </c>
      <c r="I22" s="84">
        <f t="shared" si="3"/>
        <v>8.1999999999999993</v>
      </c>
      <c r="J22" s="84">
        <f t="shared" si="3"/>
        <v>7.6</v>
      </c>
      <c r="K22" s="84">
        <f t="shared" si="3"/>
        <v>8</v>
      </c>
      <c r="L22" s="84">
        <f t="shared" si="3"/>
        <v>8.8000000000000007</v>
      </c>
      <c r="M22" s="84">
        <f t="shared" si="3"/>
        <v>7.8</v>
      </c>
      <c r="N22" s="84">
        <f t="shared" si="3"/>
        <v>7.8</v>
      </c>
      <c r="O22" s="84">
        <f t="shared" si="3"/>
        <v>7.7</v>
      </c>
      <c r="R22" s="87" t="s">
        <v>116</v>
      </c>
      <c r="S22" s="87" t="s">
        <v>36</v>
      </c>
      <c r="T22" s="87" t="str">
        <f t="shared" si="0"/>
        <v>Nagara DrinkFiller</v>
      </c>
      <c r="U22" s="87" t="s">
        <v>4</v>
      </c>
      <c r="V22" s="87">
        <v>0</v>
      </c>
    </row>
    <row r="23" spans="1:22" ht="13" thickBot="1" x14ac:dyDescent="0.3">
      <c r="A23" s="88" t="s">
        <v>15</v>
      </c>
      <c r="B23" s="89">
        <f t="shared" si="3"/>
        <v>13.2</v>
      </c>
      <c r="C23" s="89">
        <f t="shared" si="3"/>
        <v>13.7</v>
      </c>
      <c r="D23" s="89">
        <f t="shared" si="3"/>
        <v>13.1</v>
      </c>
      <c r="E23" s="89">
        <f t="shared" si="3"/>
        <v>13.6</v>
      </c>
      <c r="F23" s="102">
        <f t="shared" si="3"/>
        <v>13.3</v>
      </c>
      <c r="G23" s="89">
        <f t="shared" si="3"/>
        <v>13.1</v>
      </c>
      <c r="H23" s="89">
        <f t="shared" si="3"/>
        <v>13.5</v>
      </c>
      <c r="I23" s="89">
        <f t="shared" si="3"/>
        <v>12.6</v>
      </c>
      <c r="J23" s="89">
        <f t="shared" si="3"/>
        <v>13.4</v>
      </c>
      <c r="K23" s="89">
        <f t="shared" si="3"/>
        <v>13.1</v>
      </c>
      <c r="L23" s="89">
        <f t="shared" si="3"/>
        <v>15.3</v>
      </c>
      <c r="M23" s="89">
        <f t="shared" si="3"/>
        <v>13.3</v>
      </c>
      <c r="N23" s="89">
        <f t="shared" si="3"/>
        <v>13.4</v>
      </c>
      <c r="O23" s="89">
        <f t="shared" si="3"/>
        <v>13.3</v>
      </c>
      <c r="R23" s="87" t="s">
        <v>116</v>
      </c>
      <c r="S23" s="87" t="s">
        <v>36</v>
      </c>
      <c r="T23" s="87" t="str">
        <f t="shared" si="0"/>
        <v>Nagara DrinkFruits</v>
      </c>
      <c r="U23" s="87" t="s">
        <v>1</v>
      </c>
      <c r="V23" s="87">
        <v>45.1</v>
      </c>
    </row>
    <row r="24" spans="1:22" x14ac:dyDescent="0.25">
      <c r="R24" s="87" t="s">
        <v>116</v>
      </c>
      <c r="S24" s="87" t="s">
        <v>36</v>
      </c>
      <c r="T24" s="87" t="str">
        <f t="shared" si="0"/>
        <v>Nagara DrinkMinerals</v>
      </c>
      <c r="U24" s="87" t="s">
        <v>3</v>
      </c>
      <c r="V24" s="87">
        <v>11.9</v>
      </c>
    </row>
    <row r="25" spans="1:22" ht="14.5" x14ac:dyDescent="0.25">
      <c r="P25" s="104" t="s">
        <v>212</v>
      </c>
      <c r="R25" s="87" t="s">
        <v>116</v>
      </c>
      <c r="S25" s="87" t="s">
        <v>36</v>
      </c>
      <c r="T25" s="87" t="str">
        <f t="shared" si="0"/>
        <v>Nagara DrinkNectar</v>
      </c>
      <c r="U25" s="87" t="s">
        <v>0</v>
      </c>
      <c r="V25" s="87">
        <v>19.600000000000001</v>
      </c>
    </row>
    <row r="26" spans="1:22" ht="14.5" x14ac:dyDescent="0.35">
      <c r="A26" s="103" t="str">
        <f>"&lt;tr style='background:#ededed;'&gt;&lt;th width=140&gt;&lt;b&gt;"&amp;A3&amp;"&lt;/b&gt;&lt;/th&gt;"</f>
        <v>&lt;tr style='background:#ededed;'&gt;&lt;th width=140&gt;&lt;b&gt;Y1 Q4&lt;/b&gt;&lt;/th&gt;</v>
      </c>
      <c r="B26" s="103" t="str">
        <f>"&lt;td width=100&gt;&lt;b&gt;"&amp;B3&amp;"&lt;/b&gt;&lt;/td&gt;"</f>
        <v>&lt;td width=100&gt;&lt;b&gt;Nagara Drink&lt;/b&gt;&lt;/td&gt;</v>
      </c>
      <c r="C26" s="103" t="str">
        <f t="shared" ref="C26:O26" si="4">"&lt;td width=100&gt;&lt;b&gt;"&amp;C3&amp;"&lt;/b&gt;&lt;/td&gt;"</f>
        <v>&lt;td width=100&gt;&lt;b&gt;Athena Drink&lt;/b&gt;&lt;/td&gt;</v>
      </c>
      <c r="D26" s="103" t="str">
        <f t="shared" si="4"/>
        <v>&lt;td width=100&gt;&lt;b&gt;Ginko Drink&lt;/b&gt;&lt;/td&gt;</v>
      </c>
      <c r="E26" s="103" t="str">
        <f t="shared" si="4"/>
        <v>&lt;td width=100&gt;&lt;b&gt;Gui Hua&lt;/b&gt;&lt;/td&gt;</v>
      </c>
      <c r="F26" s="103" t="str">
        <f t="shared" si="4"/>
        <v>&lt;td width=100&gt;&lt;b&gt;Wu Wei Zi&lt;/b&gt;&lt;/td&gt;</v>
      </c>
      <c r="G26" s="103" t="str">
        <f t="shared" si="4"/>
        <v>&lt;td width=100&gt;&lt;b&gt;Mahonia Drink&lt;/b&gt;&lt;/td&gt;</v>
      </c>
      <c r="H26" s="103" t="str">
        <f t="shared" si="4"/>
        <v>&lt;td width=100&gt;&lt;b&gt;Aloe Indica&lt;/b&gt;&lt;/td&gt;</v>
      </c>
      <c r="I26" s="103" t="str">
        <f t="shared" si="4"/>
        <v>&lt;td width=100&gt;&lt;b&gt;Alexis&lt;/b&gt;&lt;/td&gt;</v>
      </c>
      <c r="J26" s="103" t="str">
        <f t="shared" si="4"/>
        <v>&lt;td width=100&gt;&lt;b&gt;Miso&lt;/b&gt;&lt;/td&gt;</v>
      </c>
      <c r="K26" s="103" t="str">
        <f t="shared" si="4"/>
        <v>&lt;td width=100&gt;&lt;b&gt;Aponi&lt;/b&gt;&lt;/td&gt;</v>
      </c>
      <c r="L26" s="103" t="str">
        <f t="shared" si="4"/>
        <v>&lt;td width=100&gt;&lt;b&gt;Yoki&lt;/b&gt;&lt;/td&gt;</v>
      </c>
      <c r="M26" s="103" t="str">
        <f t="shared" si="4"/>
        <v>&lt;td width=100&gt;&lt;b&gt;Fuji Drink&lt;/b&gt;&lt;/td&gt;</v>
      </c>
      <c r="N26" s="103" t="str">
        <f t="shared" si="4"/>
        <v>&lt;td width=100&gt;&lt;b&gt;Inula Drink&lt;/b&gt;&lt;/td&gt;</v>
      </c>
      <c r="O26" s="103" t="str">
        <f t="shared" si="4"/>
        <v>&lt;td width=100&gt;&lt;b&gt;Super Drink&lt;/b&gt;&lt;/td&gt;</v>
      </c>
      <c r="P26" s="100" t="str">
        <f>A26&amp;B26&amp;C26&amp;D26&amp;E26&amp;F26&amp;G26&amp;H26&amp;I26&amp;J26&amp;K26&amp;L26&amp;M26&amp;N26&amp;O26</f>
        <v>&lt;tr style='background:#ededed;'&gt;&lt;th width=140&gt;&lt;b&gt;Y1 Q4&lt;/b&gt;&lt;/th&gt;&lt;td width=100&gt;&lt;b&gt;Nagara Drink&lt;/b&gt;&lt;/td&gt;&lt;td width=100&gt;&lt;b&gt;Athena Drink&lt;/b&gt;&lt;/td&gt;&lt;td width=100&gt;&lt;b&gt;Ginko Drink&lt;/b&gt;&lt;/td&gt;&lt;td width=100&gt;&lt;b&gt;Gui Hua&lt;/b&gt;&lt;/td&gt;&lt;td width=100&gt;&lt;b&gt;Wu Wei Zi&lt;/b&gt;&lt;/td&gt;&lt;td width=100&gt;&lt;b&gt;Mahonia Drink&lt;/b&gt;&lt;/td&gt;&lt;td width=100&gt;&lt;b&gt;Aloe Indica&lt;/b&gt;&lt;/td&gt;&lt;td width=100&gt;&lt;b&gt;Alexis&lt;/b&gt;&lt;/td&gt;&lt;td width=100&gt;&lt;b&gt;Miso&lt;/b&gt;&lt;/td&gt;&lt;td width=100&gt;&lt;b&gt;Aponi&lt;/b&gt;&lt;/td&gt;&lt;td width=100&gt;&lt;b&gt;Yoki&lt;/b&gt;&lt;/td&gt;&lt;td width=100&gt;&lt;b&gt;Fuji Drink&lt;/b&gt;&lt;/td&gt;&lt;td width=100&gt;&lt;b&gt;Inula Drink&lt;/b&gt;&lt;/td&gt;&lt;td width=100&gt;&lt;b&gt;Super Drink&lt;/b&gt;&lt;/td&gt;</v>
      </c>
      <c r="R26" s="87" t="s">
        <v>116</v>
      </c>
      <c r="S26" s="87" t="s">
        <v>36</v>
      </c>
      <c r="T26" s="87" t="str">
        <f t="shared" si="0"/>
        <v>Nagara DrinkSeasoning</v>
      </c>
      <c r="U26" s="87" t="s">
        <v>2</v>
      </c>
      <c r="V26" s="87">
        <v>10.6</v>
      </c>
    </row>
    <row r="27" spans="1:22" ht="14.5" x14ac:dyDescent="0.35">
      <c r="A27" s="101" t="str">
        <f>"&lt;tr&gt;&lt;th&gt;"&amp;A4&amp;"&lt;/th&gt;"</f>
        <v>&lt;tr&gt;&lt;th&gt;Aroma Mix&lt;/th&gt;</v>
      </c>
      <c r="B27" s="101" t="str">
        <f>"&lt;td&gt;"&amp;B4&amp;"&lt;/td&gt;"</f>
        <v>&lt;td&gt;12.8&lt;/td&gt;</v>
      </c>
      <c r="C27" s="101" t="str">
        <f t="shared" ref="C27:O27" si="5">"&lt;td&gt;"&amp;C4&amp;"&lt;/td&gt;"</f>
        <v>&lt;td&gt;11.8&lt;/td&gt;</v>
      </c>
      <c r="D27" s="101" t="str">
        <f t="shared" si="5"/>
        <v>&lt;td&gt;14.4&lt;/td&gt;</v>
      </c>
      <c r="E27" s="101" t="str">
        <f t="shared" si="5"/>
        <v>&lt;td&gt;12.7&lt;/td&gt;</v>
      </c>
      <c r="F27" s="101" t="str">
        <f t="shared" si="5"/>
        <v>&lt;td&gt;12.1&lt;/td&gt;</v>
      </c>
      <c r="G27" s="101" t="str">
        <f t="shared" si="5"/>
        <v>&lt;td&gt;11.5&lt;/td&gt;</v>
      </c>
      <c r="H27" s="101" t="str">
        <f t="shared" si="5"/>
        <v>&lt;td&gt;12.8&lt;/td&gt;</v>
      </c>
      <c r="I27" s="101" t="str">
        <f t="shared" si="5"/>
        <v>&lt;td&gt;11.6&lt;/td&gt;</v>
      </c>
      <c r="J27" s="101" t="str">
        <f t="shared" si="5"/>
        <v>&lt;td&gt;12.2&lt;/td&gt;</v>
      </c>
      <c r="K27" s="101" t="str">
        <f t="shared" si="5"/>
        <v>&lt;td&gt;12.4&lt;/td&gt;</v>
      </c>
      <c r="L27" s="101" t="str">
        <f t="shared" si="5"/>
        <v>&lt;td&gt;14.6&lt;/td&gt;</v>
      </c>
      <c r="M27" s="101" t="str">
        <f t="shared" si="5"/>
        <v>&lt;td&gt;12.3&lt;/td&gt;</v>
      </c>
      <c r="N27" s="101" t="str">
        <f t="shared" si="5"/>
        <v>&lt;td&gt;11&lt;/td&gt;</v>
      </c>
      <c r="O27" s="101" t="str">
        <f t="shared" si="5"/>
        <v>&lt;td&gt;12.3&lt;/td&gt;</v>
      </c>
      <c r="P27" s="100" t="str">
        <f t="shared" ref="P27:P46" si="6">A27&amp;B27&amp;C27&amp;D27&amp;E27&amp;F27&amp;G27&amp;H27&amp;I27&amp;J27&amp;K27&amp;L27&amp;M27&amp;N27&amp;O27</f>
        <v>&lt;tr&gt;&lt;th&gt;Aroma Mix&lt;/th&gt;&lt;td&gt;12.8&lt;/td&gt;&lt;td&gt;11.8&lt;/td&gt;&lt;td&gt;14.4&lt;/td&gt;&lt;td&gt;12.7&lt;/td&gt;&lt;td&gt;12.1&lt;/td&gt;&lt;td&gt;11.5&lt;/td&gt;&lt;td&gt;12.8&lt;/td&gt;&lt;td&gt;11.6&lt;/td&gt;&lt;td&gt;12.2&lt;/td&gt;&lt;td&gt;12.4&lt;/td&gt;&lt;td&gt;14.6&lt;/td&gt;&lt;td&gt;12.3&lt;/td&gt;&lt;td&gt;11&lt;/td&gt;&lt;td&gt;12.3&lt;/td&gt;</v>
      </c>
      <c r="R27" s="87" t="s">
        <v>117</v>
      </c>
      <c r="S27" s="87" t="s">
        <v>34</v>
      </c>
      <c r="T27" s="87" t="str">
        <f t="shared" si="0"/>
        <v>Ginko DrinkAroma Mix</v>
      </c>
      <c r="U27" s="87" t="s">
        <v>77</v>
      </c>
      <c r="V27" s="87">
        <v>14.4</v>
      </c>
    </row>
    <row r="28" spans="1:22" ht="14.5" x14ac:dyDescent="0.35">
      <c r="A28" s="101" t="str">
        <f t="shared" ref="A28:A32" si="7">"&lt;tr&gt;&lt;th&gt;"&amp;A5&amp;"&lt;/th&gt;"</f>
        <v>&lt;tr&gt;&lt;th&gt;Filler&lt;/th&gt;</v>
      </c>
      <c r="B28" s="101" t="str">
        <f t="shared" ref="B28:O28" si="8">"&lt;td&gt;"&amp;B5&amp;"&lt;/td&gt;"</f>
        <v>&lt;td&gt;0&lt;/td&gt;</v>
      </c>
      <c r="C28" s="101" t="str">
        <f t="shared" si="8"/>
        <v>&lt;td&gt;0&lt;/td&gt;</v>
      </c>
      <c r="D28" s="101" t="str">
        <f t="shared" si="8"/>
        <v>&lt;td&gt;0&lt;/td&gt;</v>
      </c>
      <c r="E28" s="101" t="str">
        <f t="shared" si="8"/>
        <v>&lt;td&gt;5.5&lt;/td&gt;</v>
      </c>
      <c r="F28" s="101" t="str">
        <f t="shared" si="8"/>
        <v>&lt;td&gt;3.8&lt;/td&gt;</v>
      </c>
      <c r="G28" s="101" t="str">
        <f t="shared" si="8"/>
        <v>&lt;td&gt;0&lt;/td&gt;</v>
      </c>
      <c r="H28" s="101" t="str">
        <f t="shared" si="8"/>
        <v>&lt;td&gt;0&lt;/td&gt;</v>
      </c>
      <c r="I28" s="101" t="str">
        <f t="shared" si="8"/>
        <v>&lt;td&gt;0&lt;/td&gt;</v>
      </c>
      <c r="J28" s="101" t="str">
        <f t="shared" si="8"/>
        <v>&lt;td&gt;0&lt;/td&gt;</v>
      </c>
      <c r="K28" s="101" t="str">
        <f t="shared" si="8"/>
        <v>&lt;td&gt;0&lt;/td&gt;</v>
      </c>
      <c r="L28" s="101" t="str">
        <f t="shared" si="8"/>
        <v>&lt;td&gt;0&lt;/td&gt;</v>
      </c>
      <c r="M28" s="101" t="str">
        <f t="shared" si="8"/>
        <v>&lt;td&gt;0&lt;/td&gt;</v>
      </c>
      <c r="N28" s="101" t="str">
        <f t="shared" si="8"/>
        <v>&lt;td&gt;9&lt;/td&gt;</v>
      </c>
      <c r="O28" s="101" t="str">
        <f t="shared" si="8"/>
        <v>&lt;td&gt;0&lt;/td&gt;</v>
      </c>
      <c r="P28" s="100" t="str">
        <f t="shared" si="6"/>
        <v>&lt;tr&gt;&lt;th&gt;Filler&lt;/th&gt;&lt;td&gt;0&lt;/td&gt;&lt;td&gt;0&lt;/td&gt;&lt;td&gt;0&lt;/td&gt;&lt;td&gt;5.5&lt;/td&gt;&lt;td&gt;3.8&lt;/td&gt;&lt;td&gt;0&lt;/td&gt;&lt;td&gt;0&lt;/td&gt;&lt;td&gt;0&lt;/td&gt;&lt;td&gt;0&lt;/td&gt;&lt;td&gt;0&lt;/td&gt;&lt;td&gt;0&lt;/td&gt;&lt;td&gt;0&lt;/td&gt;&lt;td&gt;9&lt;/td&gt;&lt;td&gt;0&lt;/td&gt;</v>
      </c>
      <c r="R28" s="87" t="s">
        <v>117</v>
      </c>
      <c r="S28" s="87" t="s">
        <v>34</v>
      </c>
      <c r="T28" s="87" t="str">
        <f t="shared" si="0"/>
        <v>Ginko DrinkFiller</v>
      </c>
      <c r="U28" s="87" t="s">
        <v>4</v>
      </c>
      <c r="V28" s="87">
        <v>0</v>
      </c>
    </row>
    <row r="29" spans="1:22" ht="14.5" x14ac:dyDescent="0.35">
      <c r="A29" s="101" t="str">
        <f t="shared" si="7"/>
        <v>&lt;tr&gt;&lt;th&gt;Fruits&lt;/th&gt;</v>
      </c>
      <c r="B29" s="101" t="str">
        <f t="shared" ref="B29:O29" si="9">"&lt;td&gt;"&amp;B6&amp;"&lt;/td&gt;"</f>
        <v>&lt;td&gt;45.1&lt;/td&gt;</v>
      </c>
      <c r="C29" s="101" t="str">
        <f t="shared" si="9"/>
        <v>&lt;td&gt;41.6&lt;/td&gt;</v>
      </c>
      <c r="D29" s="101" t="str">
        <f t="shared" si="9"/>
        <v>&lt;td&gt;23.6&lt;/td&gt;</v>
      </c>
      <c r="E29" s="101" t="str">
        <f t="shared" si="9"/>
        <v>&lt;td&gt;47.1&lt;/td&gt;</v>
      </c>
      <c r="F29" s="101" t="str">
        <f t="shared" si="9"/>
        <v>&lt;td&gt;42.7&lt;/td&gt;</v>
      </c>
      <c r="G29" s="101" t="str">
        <f t="shared" si="9"/>
        <v>&lt;td&gt;41.4&lt;/td&gt;</v>
      </c>
      <c r="H29" s="101" t="str">
        <f t="shared" si="9"/>
        <v>&lt;td&gt;44.5&lt;/td&gt;</v>
      </c>
      <c r="I29" s="101" t="str">
        <f t="shared" si="9"/>
        <v>&lt;td&gt;41.5&lt;/td&gt;</v>
      </c>
      <c r="J29" s="101" t="str">
        <f t="shared" si="9"/>
        <v>&lt;td&gt;45.3&lt;/td&gt;</v>
      </c>
      <c r="K29" s="101" t="str">
        <f t="shared" si="9"/>
        <v>&lt;td&gt;45&lt;/td&gt;</v>
      </c>
      <c r="L29" s="101" t="str">
        <f t="shared" si="9"/>
        <v>&lt;td&gt;26.5&lt;/td&gt;</v>
      </c>
      <c r="M29" s="101" t="str">
        <f t="shared" si="9"/>
        <v>&lt;td&gt;45.6&lt;/td&gt;</v>
      </c>
      <c r="N29" s="101" t="str">
        <f t="shared" si="9"/>
        <v>&lt;td&gt;40.9&lt;/td&gt;</v>
      </c>
      <c r="O29" s="101" t="str">
        <f t="shared" si="9"/>
        <v>&lt;td&gt;45.5&lt;/td&gt;</v>
      </c>
      <c r="P29" s="100" t="str">
        <f t="shared" si="6"/>
        <v>&lt;tr&gt;&lt;th&gt;Fruits&lt;/th&gt;&lt;td&gt;45.1&lt;/td&gt;&lt;td&gt;41.6&lt;/td&gt;&lt;td&gt;23.6&lt;/td&gt;&lt;td&gt;47.1&lt;/td&gt;&lt;td&gt;42.7&lt;/td&gt;&lt;td&gt;41.4&lt;/td&gt;&lt;td&gt;44.5&lt;/td&gt;&lt;td&gt;41.5&lt;/td&gt;&lt;td&gt;45.3&lt;/td&gt;&lt;td&gt;45&lt;/td&gt;&lt;td&gt;26.5&lt;/td&gt;&lt;td&gt;45.6&lt;/td&gt;&lt;td&gt;40.9&lt;/td&gt;&lt;td&gt;45.5&lt;/td&gt;</v>
      </c>
      <c r="R29" s="87" t="s">
        <v>117</v>
      </c>
      <c r="S29" s="87" t="s">
        <v>34</v>
      </c>
      <c r="T29" s="87" t="str">
        <f t="shared" si="0"/>
        <v>Ginko DrinkFruits</v>
      </c>
      <c r="U29" s="87" t="s">
        <v>1</v>
      </c>
      <c r="V29" s="87">
        <v>23.6</v>
      </c>
    </row>
    <row r="30" spans="1:22" ht="14.5" x14ac:dyDescent="0.35">
      <c r="A30" s="101" t="str">
        <f t="shared" si="7"/>
        <v>&lt;tr&gt;&lt;th&gt;Minerals&lt;/th&gt;</v>
      </c>
      <c r="B30" s="101" t="str">
        <f t="shared" ref="B30:O30" si="10">"&lt;td&gt;"&amp;B7&amp;"&lt;/td&gt;"</f>
        <v>&lt;td&gt;11.9&lt;/td&gt;</v>
      </c>
      <c r="C30" s="101" t="str">
        <f t="shared" si="10"/>
        <v>&lt;td&gt;11.1&lt;/td&gt;</v>
      </c>
      <c r="D30" s="101" t="str">
        <f t="shared" si="10"/>
        <v>&lt;td&gt;16.7&lt;/td&gt;</v>
      </c>
      <c r="E30" s="101" t="str">
        <f t="shared" si="10"/>
        <v>&lt;td&gt;12&lt;/td&gt;</v>
      </c>
      <c r="F30" s="101" t="str">
        <f t="shared" si="10"/>
        <v>&lt;td&gt;12.1&lt;/td&gt;</v>
      </c>
      <c r="G30" s="101" t="str">
        <f t="shared" si="10"/>
        <v>&lt;td&gt;11.9&lt;/td&gt;</v>
      </c>
      <c r="H30" s="101" t="str">
        <f t="shared" si="10"/>
        <v>&lt;td&gt;12.1&lt;/td&gt;</v>
      </c>
      <c r="I30" s="101" t="str">
        <f t="shared" si="10"/>
        <v>&lt;td&gt;11&lt;/td&gt;</v>
      </c>
      <c r="J30" s="101" t="str">
        <f t="shared" si="10"/>
        <v>&lt;td&gt;12.5&lt;/td&gt;</v>
      </c>
      <c r="K30" s="101" t="str">
        <f t="shared" si="10"/>
        <v>&lt;td&gt;11.8&lt;/td&gt;</v>
      </c>
      <c r="L30" s="101" t="str">
        <f t="shared" si="10"/>
        <v>&lt;td&gt;16.4&lt;/td&gt;</v>
      </c>
      <c r="M30" s="101" t="str">
        <f t="shared" si="10"/>
        <v>&lt;td&gt;12.2&lt;/td&gt;</v>
      </c>
      <c r="N30" s="101" t="str">
        <f t="shared" si="10"/>
        <v>&lt;td&gt;11.8&lt;/td&gt;</v>
      </c>
      <c r="O30" s="101" t="str">
        <f t="shared" si="10"/>
        <v>&lt;td&gt;12.5&lt;/td&gt;</v>
      </c>
      <c r="P30" s="100" t="str">
        <f t="shared" si="6"/>
        <v>&lt;tr&gt;&lt;th&gt;Minerals&lt;/th&gt;&lt;td&gt;11.9&lt;/td&gt;&lt;td&gt;11.1&lt;/td&gt;&lt;td&gt;16.7&lt;/td&gt;&lt;td&gt;12&lt;/td&gt;&lt;td&gt;12.1&lt;/td&gt;&lt;td&gt;11.9&lt;/td&gt;&lt;td&gt;12.1&lt;/td&gt;&lt;td&gt;11&lt;/td&gt;&lt;td&gt;12.5&lt;/td&gt;&lt;td&gt;11.8&lt;/td&gt;&lt;td&gt;16.4&lt;/td&gt;&lt;td&gt;12.2&lt;/td&gt;&lt;td&gt;11.8&lt;/td&gt;&lt;td&gt;12.5&lt;/td&gt;</v>
      </c>
      <c r="R30" s="87" t="s">
        <v>117</v>
      </c>
      <c r="S30" s="87" t="s">
        <v>34</v>
      </c>
      <c r="T30" s="87" t="str">
        <f t="shared" si="0"/>
        <v>Ginko DrinkMinerals</v>
      </c>
      <c r="U30" s="87" t="s">
        <v>3</v>
      </c>
      <c r="V30" s="87">
        <v>16.7</v>
      </c>
    </row>
    <row r="31" spans="1:22" ht="14.5" x14ac:dyDescent="0.35">
      <c r="A31" s="101" t="str">
        <f t="shared" si="7"/>
        <v>&lt;tr&gt;&lt;th&gt;Nectar&lt;/th&gt;</v>
      </c>
      <c r="B31" s="101" t="str">
        <f t="shared" ref="B31:O31" si="11">"&lt;td&gt;"&amp;B8&amp;"&lt;/td&gt;"</f>
        <v>&lt;td&gt;19.6&lt;/td&gt;</v>
      </c>
      <c r="C31" s="101" t="str">
        <f t="shared" si="11"/>
        <v>&lt;td&gt;24.5&lt;/td&gt;</v>
      </c>
      <c r="D31" s="101" t="str">
        <f t="shared" si="11"/>
        <v>&lt;td&gt;32&lt;/td&gt;</v>
      </c>
      <c r="E31" s="101" t="str">
        <f t="shared" si="11"/>
        <v>&lt;td&gt;12.4&lt;/td&gt;</v>
      </c>
      <c r="F31" s="101" t="str">
        <f t="shared" si="11"/>
        <v>&lt;td&gt;19.4&lt;/td&gt;</v>
      </c>
      <c r="G31" s="101" t="str">
        <f t="shared" si="11"/>
        <v>&lt;td&gt;24.4&lt;/td&gt;</v>
      </c>
      <c r="H31" s="101" t="str">
        <f t="shared" si="11"/>
        <v>&lt;td&gt;19.3&lt;/td&gt;</v>
      </c>
      <c r="I31" s="101" t="str">
        <f t="shared" si="11"/>
        <v>&lt;td&gt;25.7&lt;/td&gt;</v>
      </c>
      <c r="J31" s="101" t="str">
        <f t="shared" si="11"/>
        <v>&lt;td&gt;19.5&lt;/td&gt;</v>
      </c>
      <c r="K31" s="101" t="str">
        <f t="shared" si="11"/>
        <v>&lt;td&gt;19.7&lt;/td&gt;</v>
      </c>
      <c r="L31" s="101" t="str">
        <f t="shared" si="11"/>
        <v>&lt;td&gt;29.5&lt;/td&gt;</v>
      </c>
      <c r="M31" s="101" t="str">
        <f t="shared" si="11"/>
        <v>&lt;td&gt;19.8&lt;/td&gt;</v>
      </c>
      <c r="N31" s="101" t="str">
        <f t="shared" si="11"/>
        <v>&lt;td&gt;18&lt;/td&gt;</v>
      </c>
      <c r="O31" s="101" t="str">
        <f t="shared" si="11"/>
        <v>&lt;td&gt;19.7&lt;/td&gt;</v>
      </c>
      <c r="P31" s="100" t="str">
        <f t="shared" si="6"/>
        <v>&lt;tr&gt;&lt;th&gt;Nectar&lt;/th&gt;&lt;td&gt;19.6&lt;/td&gt;&lt;td&gt;24.5&lt;/td&gt;&lt;td&gt;32&lt;/td&gt;&lt;td&gt;12.4&lt;/td&gt;&lt;td&gt;19.4&lt;/td&gt;&lt;td&gt;24.4&lt;/td&gt;&lt;td&gt;19.3&lt;/td&gt;&lt;td&gt;25.7&lt;/td&gt;&lt;td&gt;19.5&lt;/td&gt;&lt;td&gt;19.7&lt;/td&gt;&lt;td&gt;29.5&lt;/td&gt;&lt;td&gt;19.8&lt;/td&gt;&lt;td&gt;18&lt;/td&gt;&lt;td&gt;19.7&lt;/td&gt;</v>
      </c>
      <c r="R31" s="87" t="s">
        <v>117</v>
      </c>
      <c r="S31" s="87" t="s">
        <v>34</v>
      </c>
      <c r="T31" s="87" t="str">
        <f t="shared" si="0"/>
        <v>Ginko DrinkNectar</v>
      </c>
      <c r="U31" s="87" t="s">
        <v>0</v>
      </c>
      <c r="V31" s="87">
        <v>32</v>
      </c>
    </row>
    <row r="32" spans="1:22" ht="14.5" x14ac:dyDescent="0.35">
      <c r="A32" s="101" t="str">
        <f t="shared" si="7"/>
        <v>&lt;tr&gt;&lt;th&gt;Seasoning&lt;/th&gt;</v>
      </c>
      <c r="B32" s="101" t="str">
        <f t="shared" ref="B32:O32" si="12">"&lt;td&gt;"&amp;B9&amp;"&lt;/td&gt;"</f>
        <v>&lt;td&gt;10.6&lt;/td&gt;</v>
      </c>
      <c r="C32" s="101" t="str">
        <f t="shared" si="12"/>
        <v>&lt;td&gt;10.9&lt;/td&gt;</v>
      </c>
      <c r="D32" s="101" t="str">
        <f t="shared" si="12"/>
        <v>&lt;td&gt;13.3&lt;/td&gt;</v>
      </c>
      <c r="E32" s="101" t="str">
        <f t="shared" si="12"/>
        <v>&lt;td&gt;10.3&lt;/td&gt;</v>
      </c>
      <c r="F32" s="101" t="str">
        <f t="shared" si="12"/>
        <v>&lt;td&gt;10&lt;/td&gt;</v>
      </c>
      <c r="G32" s="101" t="str">
        <f t="shared" si="12"/>
        <v>&lt;td&gt;10.9&lt;/td&gt;</v>
      </c>
      <c r="H32" s="101" t="str">
        <f t="shared" si="12"/>
        <v>&lt;td&gt;11.3&lt;/td&gt;</v>
      </c>
      <c r="I32" s="101" t="str">
        <f t="shared" si="12"/>
        <v>&lt;td&gt;10.2&lt;/td&gt;</v>
      </c>
      <c r="J32" s="101" t="str">
        <f t="shared" si="12"/>
        <v>&lt;td&gt;10.5&lt;/td&gt;</v>
      </c>
      <c r="K32" s="101" t="str">
        <f t="shared" si="12"/>
        <v>&lt;td&gt;11&lt;/td&gt;</v>
      </c>
      <c r="L32" s="101" t="str">
        <f t="shared" si="12"/>
        <v>&lt;td&gt;13&lt;/td&gt;</v>
      </c>
      <c r="M32" s="101" t="str">
        <f t="shared" si="12"/>
        <v>&lt;td&gt;10.2&lt;/td&gt;</v>
      </c>
      <c r="N32" s="101" t="str">
        <f t="shared" si="12"/>
        <v>&lt;td&gt;9.3&lt;/td&gt;</v>
      </c>
      <c r="O32" s="101" t="str">
        <f t="shared" si="12"/>
        <v>&lt;td&gt;10.1&lt;/td&gt;</v>
      </c>
      <c r="P32" s="100" t="str">
        <f t="shared" si="6"/>
        <v>&lt;tr&gt;&lt;th&gt;Seasoning&lt;/th&gt;&lt;td&gt;10.6&lt;/td&gt;&lt;td&gt;10.9&lt;/td&gt;&lt;td&gt;13.3&lt;/td&gt;&lt;td&gt;10.3&lt;/td&gt;&lt;td&gt;10&lt;/td&gt;&lt;td&gt;10.9&lt;/td&gt;&lt;td&gt;11.3&lt;/td&gt;&lt;td&gt;10.2&lt;/td&gt;&lt;td&gt;10.5&lt;/td&gt;&lt;td&gt;11&lt;/td&gt;&lt;td&gt;13&lt;/td&gt;&lt;td&gt;10.2&lt;/td&gt;&lt;td&gt;9.3&lt;/td&gt;&lt;td&gt;10.1&lt;/td&gt;</v>
      </c>
      <c r="R32" s="87" t="s">
        <v>117</v>
      </c>
      <c r="S32" s="87" t="s">
        <v>34</v>
      </c>
      <c r="T32" s="87" t="str">
        <f t="shared" si="0"/>
        <v>Ginko DrinkSeasoning</v>
      </c>
      <c r="U32" s="87" t="s">
        <v>2</v>
      </c>
      <c r="V32" s="87">
        <v>13.3</v>
      </c>
    </row>
    <row r="33" spans="1:22" ht="14.5" x14ac:dyDescent="0.35">
      <c r="A33" s="103" t="str">
        <f>"&lt;tr style='background:#ededed;'&gt;&lt;th width=140&gt;&lt;b&gt;"&amp;A10&amp;"&lt;/b&gt;&lt;/th&gt;"</f>
        <v>&lt;tr style='background:#ededed;'&gt;&lt;th width=140&gt;&lt;b&gt;Y1 Q4&lt;/b&gt;&lt;/th&gt;</v>
      </c>
      <c r="B33" s="103" t="str">
        <f>"&lt;td width=100&gt;&lt;b&gt;"&amp;B10&amp;"&lt;/b&gt;&lt;/td&gt;"</f>
        <v>&lt;td width=100&gt;&lt;b&gt;Nagara Bar&lt;/b&gt;&lt;/td&gt;</v>
      </c>
      <c r="C33" s="103" t="str">
        <f t="shared" ref="C33:O33" si="13">"&lt;td width=100&gt;&lt;b&gt;"&amp;C10&amp;"&lt;/b&gt;&lt;/td&gt;"</f>
        <v>&lt;td width=100&gt;&lt;b&gt;Athena Bar&lt;/b&gt;&lt;/td&gt;</v>
      </c>
      <c r="D33" s="103" t="str">
        <f t="shared" si="13"/>
        <v>&lt;td width=100&gt;&lt;b&gt;Senna&lt;/b&gt;&lt;/td&gt;</v>
      </c>
      <c r="E33" s="103" t="str">
        <f t="shared" si="13"/>
        <v>&lt;td width=100&gt;&lt;b&gt;Ginko Bar&lt;/b&gt;&lt;/td&gt;</v>
      </c>
      <c r="F33" s="103" t="str">
        <f t="shared" si="13"/>
        <v>&lt;td width=100&gt;&lt;b&gt;Ginseng&lt;/b&gt;&lt;/td&gt;</v>
      </c>
      <c r="G33" s="103" t="str">
        <f t="shared" si="13"/>
        <v>&lt;td width=100&gt;&lt;b&gt;Mahonia Bar&lt;/b&gt;&lt;/td&gt;</v>
      </c>
      <c r="H33" s="103" t="str">
        <f t="shared" si="13"/>
        <v>&lt;td width=100&gt;&lt;b&gt;Ada&lt;/b&gt;&lt;/td&gt;</v>
      </c>
      <c r="I33" s="103" t="str">
        <f t="shared" si="13"/>
        <v>&lt;td width=100&gt;&lt;b&gt;Anise&lt;/b&gt;&lt;/td&gt;</v>
      </c>
      <c r="J33" s="103" t="str">
        <f t="shared" si="13"/>
        <v>&lt;td width=100&gt;&lt;b&gt;Catnip&lt;/b&gt;&lt;/td&gt;</v>
      </c>
      <c r="K33" s="103" t="str">
        <f t="shared" si="13"/>
        <v>&lt;td width=100&gt;&lt;b&gt;Sasa&lt;/b&gt;&lt;/td&gt;</v>
      </c>
      <c r="L33" s="103" t="str">
        <f t="shared" si="13"/>
        <v>&lt;td width=100&gt;&lt;b&gt;Sisika&lt;/b&gt;&lt;/td&gt;</v>
      </c>
      <c r="M33" s="103" t="str">
        <f t="shared" si="13"/>
        <v>&lt;td width=100&gt;&lt;b&gt;Fuji Bar&lt;/b&gt;&lt;/td&gt;</v>
      </c>
      <c r="N33" s="103" t="str">
        <f t="shared" si="13"/>
        <v>&lt;td width=100&gt;&lt;b&gt;Inula Bar&lt;/b&gt;&lt;/td&gt;</v>
      </c>
      <c r="O33" s="103" t="str">
        <f t="shared" si="13"/>
        <v>&lt;td width=100&gt;&lt;b&gt;Super Bar&lt;/b&gt;&lt;/td&gt;</v>
      </c>
      <c r="P33" s="100" t="str">
        <f t="shared" si="6"/>
        <v>&lt;tr style='background:#ededed;'&gt;&lt;th width=140&gt;&lt;b&gt;Y1 Q4&lt;/b&gt;&lt;/th&gt;&lt;td width=100&gt;&lt;b&gt;Nagara Bar&lt;/b&gt;&lt;/td&gt;&lt;td width=100&gt;&lt;b&gt;Athena Bar&lt;/b&gt;&lt;/td&gt;&lt;td width=100&gt;&lt;b&gt;Senna&lt;/b&gt;&lt;/td&gt;&lt;td width=100&gt;&lt;b&gt;Ginko Bar&lt;/b&gt;&lt;/td&gt;&lt;td width=100&gt;&lt;b&gt;Ginseng&lt;/b&gt;&lt;/td&gt;&lt;td width=100&gt;&lt;b&gt;Mahonia Bar&lt;/b&gt;&lt;/td&gt;&lt;td width=100&gt;&lt;b&gt;Ada&lt;/b&gt;&lt;/td&gt;&lt;td width=100&gt;&lt;b&gt;Anise&lt;/b&gt;&lt;/td&gt;&lt;td width=100&gt;&lt;b&gt;Catnip&lt;/b&gt;&lt;/td&gt;&lt;td width=100&gt;&lt;b&gt;Sasa&lt;/b&gt;&lt;/td&gt;&lt;td width=100&gt;&lt;b&gt;Sisika&lt;/b&gt;&lt;/td&gt;&lt;td width=100&gt;&lt;b&gt;Fuji Bar&lt;/b&gt;&lt;/td&gt;&lt;td width=100&gt;&lt;b&gt;Inula Bar&lt;/b&gt;&lt;/td&gt;&lt;td width=100&gt;&lt;b&gt;Super Bar&lt;/b&gt;&lt;/td&gt;</v>
      </c>
      <c r="R33" s="87" t="s">
        <v>118</v>
      </c>
      <c r="S33" s="87" t="s">
        <v>49</v>
      </c>
      <c r="T33" s="87" t="str">
        <f t="shared" si="0"/>
        <v>Gui HuaAroma Mix</v>
      </c>
      <c r="U33" s="87" t="s">
        <v>77</v>
      </c>
      <c r="V33" s="87">
        <v>12.7</v>
      </c>
    </row>
    <row r="34" spans="1:22" ht="14.5" x14ac:dyDescent="0.35">
      <c r="A34" s="101" t="str">
        <f>"&lt;tr&gt;&lt;th&gt;"&amp;A11&amp;"&lt;/th&gt;"</f>
        <v>&lt;tr&gt;&lt;th&gt;Meat&lt;/th&gt;</v>
      </c>
      <c r="B34" s="101" t="str">
        <f>"&lt;td&gt;"&amp;B11&amp;"&lt;/td&gt;"</f>
        <v>&lt;td&gt;22.8&lt;/td&gt;</v>
      </c>
      <c r="C34" s="101" t="str">
        <f t="shared" ref="C34:O34" si="14">"&lt;td&gt;"&amp;C11&amp;"&lt;/td&gt;"</f>
        <v>&lt;td&gt;23.1&lt;/td&gt;</v>
      </c>
      <c r="D34" s="101" t="str">
        <f t="shared" si="14"/>
        <v>&lt;td&gt;22.7&lt;/td&gt;</v>
      </c>
      <c r="E34" s="101" t="str">
        <f t="shared" si="14"/>
        <v>&lt;td&gt;22.1&lt;/td&gt;</v>
      </c>
      <c r="F34" s="101" t="str">
        <f t="shared" si="14"/>
        <v>&lt;td&gt;22.9&lt;/td&gt;</v>
      </c>
      <c r="G34" s="101" t="str">
        <f t="shared" si="14"/>
        <v>&lt;td&gt;21.7&lt;/td&gt;</v>
      </c>
      <c r="H34" s="101" t="str">
        <f t="shared" si="14"/>
        <v>&lt;td&gt;20.9&lt;/td&gt;</v>
      </c>
      <c r="I34" s="101" t="str">
        <f t="shared" si="14"/>
        <v>&lt;td&gt;22&lt;/td&gt;</v>
      </c>
      <c r="J34" s="101" t="str">
        <f t="shared" si="14"/>
        <v>&lt;td&gt;21.9&lt;/td&gt;</v>
      </c>
      <c r="K34" s="101" t="str">
        <f t="shared" si="14"/>
        <v>&lt;td&gt;23.9&lt;/td&gt;</v>
      </c>
      <c r="L34" s="101" t="str">
        <f t="shared" si="14"/>
        <v>&lt;td&gt;22.5&lt;/td&gt;</v>
      </c>
      <c r="M34" s="101" t="str">
        <f t="shared" si="14"/>
        <v>&lt;td&gt;23.1&lt;/td&gt;</v>
      </c>
      <c r="N34" s="101" t="str">
        <f t="shared" si="14"/>
        <v>&lt;td&gt;23&lt;/td&gt;</v>
      </c>
      <c r="O34" s="101" t="str">
        <f t="shared" si="14"/>
        <v>&lt;td&gt;22.9&lt;/td&gt;</v>
      </c>
      <c r="P34" s="100" t="str">
        <f t="shared" si="6"/>
        <v>&lt;tr&gt;&lt;th&gt;Meat&lt;/th&gt;&lt;td&gt;22.8&lt;/td&gt;&lt;td&gt;23.1&lt;/td&gt;&lt;td&gt;22.7&lt;/td&gt;&lt;td&gt;22.1&lt;/td&gt;&lt;td&gt;22.9&lt;/td&gt;&lt;td&gt;21.7&lt;/td&gt;&lt;td&gt;20.9&lt;/td&gt;&lt;td&gt;22&lt;/td&gt;&lt;td&gt;21.9&lt;/td&gt;&lt;td&gt;23.9&lt;/td&gt;&lt;td&gt;22.5&lt;/td&gt;&lt;td&gt;23.1&lt;/td&gt;&lt;td&gt;23&lt;/td&gt;&lt;td&gt;22.9&lt;/td&gt;</v>
      </c>
      <c r="R34" s="87" t="s">
        <v>118</v>
      </c>
      <c r="S34" s="87" t="s">
        <v>49</v>
      </c>
      <c r="T34" s="87" t="str">
        <f t="shared" si="0"/>
        <v>Gui HuaFiller</v>
      </c>
      <c r="U34" s="87" t="s">
        <v>4</v>
      </c>
      <c r="V34" s="87">
        <v>5.5</v>
      </c>
    </row>
    <row r="35" spans="1:22" ht="14.5" x14ac:dyDescent="0.35">
      <c r="A35" s="101" t="str">
        <f t="shared" ref="A35:A39" si="15">"&lt;tr&gt;&lt;th&gt;"&amp;A12&amp;"&lt;/th&gt;"</f>
        <v>&lt;tr&gt;&lt;th&gt;Vegetable&lt;/th&gt;</v>
      </c>
      <c r="B35" s="101" t="str">
        <f t="shared" ref="B35:O35" si="16">"&lt;td&gt;"&amp;B12&amp;"&lt;/td&gt;"</f>
        <v>&lt;td&gt;29.2&lt;/td&gt;</v>
      </c>
      <c r="C35" s="101" t="str">
        <f t="shared" si="16"/>
        <v>&lt;td&gt;28.6&lt;/td&gt;</v>
      </c>
      <c r="D35" s="101" t="str">
        <f t="shared" si="16"/>
        <v>&lt;td&gt;29.2&lt;/td&gt;</v>
      </c>
      <c r="E35" s="101" t="str">
        <f t="shared" si="16"/>
        <v>&lt;td&gt;31.1&lt;/td&gt;</v>
      </c>
      <c r="F35" s="101" t="str">
        <f t="shared" si="16"/>
        <v>&lt;td&gt;30.8&lt;/td&gt;</v>
      </c>
      <c r="G35" s="101" t="str">
        <f t="shared" si="16"/>
        <v>&lt;td&gt;29.2&lt;/td&gt;</v>
      </c>
      <c r="H35" s="101" t="str">
        <f t="shared" si="16"/>
        <v>&lt;td&gt;30&lt;/td&gt;</v>
      </c>
      <c r="I35" s="101" t="str">
        <f t="shared" si="16"/>
        <v>&lt;td&gt;31.2&lt;/td&gt;</v>
      </c>
      <c r="J35" s="101" t="str">
        <f t="shared" si="16"/>
        <v>&lt;td&gt;31.2&lt;/td&gt;</v>
      </c>
      <c r="K35" s="101" t="str">
        <f t="shared" si="16"/>
        <v>&lt;td&gt;28.4&lt;/td&gt;</v>
      </c>
      <c r="L35" s="101" t="str">
        <f t="shared" si="16"/>
        <v>&lt;td&gt;30.7&lt;/td&gt;</v>
      </c>
      <c r="M35" s="101" t="str">
        <f t="shared" si="16"/>
        <v>&lt;td&gt;30.6&lt;/td&gt;</v>
      </c>
      <c r="N35" s="101" t="str">
        <f t="shared" si="16"/>
        <v>&lt;td&gt;29.8&lt;/td&gt;</v>
      </c>
      <c r="O35" s="101" t="str">
        <f t="shared" si="16"/>
        <v>&lt;td&gt;30.1&lt;/td&gt;</v>
      </c>
      <c r="P35" s="100" t="str">
        <f t="shared" si="6"/>
        <v>&lt;tr&gt;&lt;th&gt;Vegetable&lt;/th&gt;&lt;td&gt;29.2&lt;/td&gt;&lt;td&gt;28.6&lt;/td&gt;&lt;td&gt;29.2&lt;/td&gt;&lt;td&gt;31.1&lt;/td&gt;&lt;td&gt;30.8&lt;/td&gt;&lt;td&gt;29.2&lt;/td&gt;&lt;td&gt;30&lt;/td&gt;&lt;td&gt;31.2&lt;/td&gt;&lt;td&gt;31.2&lt;/td&gt;&lt;td&gt;28.4&lt;/td&gt;&lt;td&gt;30.7&lt;/td&gt;&lt;td&gt;30.6&lt;/td&gt;&lt;td&gt;29.8&lt;/td&gt;&lt;td&gt;30.1&lt;/td&gt;</v>
      </c>
      <c r="R35" s="87" t="s">
        <v>118</v>
      </c>
      <c r="S35" s="87" t="s">
        <v>49</v>
      </c>
      <c r="T35" s="87" t="str">
        <f t="shared" si="0"/>
        <v>Gui HuaFruits</v>
      </c>
      <c r="U35" s="87" t="s">
        <v>1</v>
      </c>
      <c r="V35" s="87">
        <v>47.1</v>
      </c>
    </row>
    <row r="36" spans="1:22" ht="14.5" x14ac:dyDescent="0.35">
      <c r="A36" s="101" t="str">
        <f t="shared" si="15"/>
        <v>&lt;tr&gt;&lt;th&gt;Flavouring&lt;/th&gt;</v>
      </c>
      <c r="B36" s="101" t="str">
        <f t="shared" ref="B36:O36" si="17">"&lt;td&gt;"&amp;B13&amp;"&lt;/td&gt;"</f>
        <v>&lt;td&gt;7.9&lt;/td&gt;</v>
      </c>
      <c r="C36" s="101" t="str">
        <f t="shared" si="17"/>
        <v>&lt;td&gt;8.1&lt;/td&gt;</v>
      </c>
      <c r="D36" s="101" t="str">
        <f t="shared" si="17"/>
        <v>&lt;td&gt;8.4&lt;/td&gt;</v>
      </c>
      <c r="E36" s="101" t="str">
        <f t="shared" si="17"/>
        <v>&lt;td&gt;8.2&lt;/td&gt;</v>
      </c>
      <c r="F36" s="101" t="str">
        <f t="shared" si="17"/>
        <v>&lt;td&gt;8&lt;/td&gt;</v>
      </c>
      <c r="G36" s="101" t="str">
        <f t="shared" si="17"/>
        <v>&lt;td&gt;8&lt;/td&gt;</v>
      </c>
      <c r="H36" s="101" t="str">
        <f t="shared" si="17"/>
        <v>&lt;td&gt;7.8&lt;/td&gt;</v>
      </c>
      <c r="I36" s="101" t="str">
        <f t="shared" si="17"/>
        <v>&lt;td&gt;8.2&lt;/td&gt;</v>
      </c>
      <c r="J36" s="101" t="str">
        <f t="shared" si="17"/>
        <v>&lt;td&gt;8.1&lt;/td&gt;</v>
      </c>
      <c r="K36" s="101" t="str">
        <f t="shared" si="17"/>
        <v>&lt;td&gt;7.7&lt;/td&gt;</v>
      </c>
      <c r="L36" s="101" t="str">
        <f t="shared" si="17"/>
        <v>&lt;td&gt;8&lt;/td&gt;</v>
      </c>
      <c r="M36" s="101" t="str">
        <f t="shared" si="17"/>
        <v>&lt;td&gt;8.1&lt;/td&gt;</v>
      </c>
      <c r="N36" s="101" t="str">
        <f t="shared" si="17"/>
        <v>&lt;td&gt;8.2&lt;/td&gt;</v>
      </c>
      <c r="O36" s="101" t="str">
        <f t="shared" si="17"/>
        <v>&lt;td&gt;7.8&lt;/td&gt;</v>
      </c>
      <c r="P36" s="100" t="str">
        <f t="shared" si="6"/>
        <v>&lt;tr&gt;&lt;th&gt;Flavouring&lt;/th&gt;&lt;td&gt;7.9&lt;/td&gt;&lt;td&gt;8.1&lt;/td&gt;&lt;td&gt;8.4&lt;/td&gt;&lt;td&gt;8.2&lt;/td&gt;&lt;td&gt;8&lt;/td&gt;&lt;td&gt;8&lt;/td&gt;&lt;td&gt;7.8&lt;/td&gt;&lt;td&gt;8.2&lt;/td&gt;&lt;td&gt;8.1&lt;/td&gt;&lt;td&gt;7.7&lt;/td&gt;&lt;td&gt;8&lt;/td&gt;&lt;td&gt;8.1&lt;/td&gt;&lt;td&gt;8.2&lt;/td&gt;&lt;td&gt;7.8&lt;/td&gt;</v>
      </c>
      <c r="R36" s="87" t="s">
        <v>118</v>
      </c>
      <c r="S36" s="87" t="s">
        <v>49</v>
      </c>
      <c r="T36" s="87" t="str">
        <f t="shared" si="0"/>
        <v>Gui HuaMinerals</v>
      </c>
      <c r="U36" s="87" t="s">
        <v>3</v>
      </c>
      <c r="V36" s="87">
        <v>12</v>
      </c>
    </row>
    <row r="37" spans="1:22" ht="14.5" x14ac:dyDescent="0.35">
      <c r="A37" s="101" t="str">
        <f t="shared" si="15"/>
        <v>&lt;tr&gt;&lt;th&gt;Vitamins&lt;/th&gt;</v>
      </c>
      <c r="B37" s="101" t="str">
        <f t="shared" ref="B37:O37" si="18">"&lt;td&gt;"&amp;B14&amp;"&lt;/td&gt;"</f>
        <v>&lt;td&gt;11.5&lt;/td&gt;</v>
      </c>
      <c r="C37" s="101" t="str">
        <f t="shared" si="18"/>
        <v>&lt;td&gt;12.2&lt;/td&gt;</v>
      </c>
      <c r="D37" s="101" t="str">
        <f t="shared" si="18"/>
        <v>&lt;td&gt;12.6&lt;/td&gt;</v>
      </c>
      <c r="E37" s="101" t="str">
        <f t="shared" si="18"/>
        <v>&lt;td&gt;12&lt;/td&gt;</v>
      </c>
      <c r="F37" s="101" t="str">
        <f t="shared" si="18"/>
        <v>&lt;td&gt;11.9&lt;/td&gt;</v>
      </c>
      <c r="G37" s="101" t="str">
        <f t="shared" si="18"/>
        <v>&lt;td&gt;12.3&lt;/td&gt;</v>
      </c>
      <c r="H37" s="101" t="str">
        <f t="shared" si="18"/>
        <v>&lt;td&gt;11.6&lt;/td&gt;</v>
      </c>
      <c r="I37" s="101" t="str">
        <f t="shared" si="18"/>
        <v>&lt;td&gt;12.1&lt;/td&gt;</v>
      </c>
      <c r="J37" s="101" t="str">
        <f t="shared" si="18"/>
        <v>&lt;td&gt;12.2&lt;/td&gt;</v>
      </c>
      <c r="K37" s="101" t="str">
        <f t="shared" si="18"/>
        <v>&lt;td&gt;11.5&lt;/td&gt;</v>
      </c>
      <c r="L37" s="101" t="str">
        <f t="shared" si="18"/>
        <v>&lt;td&gt;11.9&lt;/td&gt;</v>
      </c>
      <c r="M37" s="101" t="str">
        <f t="shared" si="18"/>
        <v>&lt;td&gt;11.9&lt;/td&gt;</v>
      </c>
      <c r="N37" s="101" t="str">
        <f t="shared" si="18"/>
        <v>&lt;td&gt;12.3&lt;/td&gt;</v>
      </c>
      <c r="O37" s="101" t="str">
        <f t="shared" si="18"/>
        <v>&lt;td&gt;11.8&lt;/td&gt;</v>
      </c>
      <c r="P37" s="100" t="str">
        <f t="shared" si="6"/>
        <v>&lt;tr&gt;&lt;th&gt;Vitamins&lt;/th&gt;&lt;td&gt;11.5&lt;/td&gt;&lt;td&gt;12.2&lt;/td&gt;&lt;td&gt;12.6&lt;/td&gt;&lt;td&gt;12&lt;/td&gt;&lt;td&gt;11.9&lt;/td&gt;&lt;td&gt;12.3&lt;/td&gt;&lt;td&gt;11.6&lt;/td&gt;&lt;td&gt;12.1&lt;/td&gt;&lt;td&gt;12.2&lt;/td&gt;&lt;td&gt;11.5&lt;/td&gt;&lt;td&gt;11.9&lt;/td&gt;&lt;td&gt;11.9&lt;/td&gt;&lt;td&gt;12.3&lt;/td&gt;&lt;td&gt;11.8&lt;/td&gt;</v>
      </c>
      <c r="R37" s="87" t="s">
        <v>118</v>
      </c>
      <c r="S37" s="87" t="s">
        <v>49</v>
      </c>
      <c r="T37" s="87" t="str">
        <f t="shared" si="0"/>
        <v>Gui HuaNectar</v>
      </c>
      <c r="U37" s="87" t="s">
        <v>0</v>
      </c>
      <c r="V37" s="87">
        <v>12.4</v>
      </c>
    </row>
    <row r="38" spans="1:22" ht="14.5" x14ac:dyDescent="0.35">
      <c r="A38" s="101" t="str">
        <f t="shared" si="15"/>
        <v>&lt;tr&gt;&lt;th&gt;Curative&lt;/th&gt;</v>
      </c>
      <c r="B38" s="101" t="str">
        <f t="shared" ref="B38:O38" si="19">"&lt;td&gt;"&amp;B15&amp;"&lt;/td&gt;"</f>
        <v>&lt;td&gt;24.9&lt;/td&gt;</v>
      </c>
      <c r="C38" s="101" t="str">
        <f t="shared" si="19"/>
        <v>&lt;td&gt;24&lt;/td&gt;</v>
      </c>
      <c r="D38" s="101" t="str">
        <f t="shared" si="19"/>
        <v>&lt;td&gt;23.1&lt;/td&gt;</v>
      </c>
      <c r="E38" s="101" t="str">
        <f t="shared" si="19"/>
        <v>&lt;td&gt;22.5&lt;/td&gt;</v>
      </c>
      <c r="F38" s="101" t="str">
        <f t="shared" si="19"/>
        <v>&lt;td&gt;22.5&lt;/td&gt;</v>
      </c>
      <c r="G38" s="101" t="str">
        <f t="shared" si="19"/>
        <v>&lt;td&gt;25&lt;/td&gt;</v>
      </c>
      <c r="H38" s="101" t="str">
        <f t="shared" si="19"/>
        <v>&lt;td&gt;25.9&lt;/td&gt;</v>
      </c>
      <c r="I38" s="101" t="str">
        <f t="shared" si="19"/>
        <v>&lt;td&gt;22.5&lt;/td&gt;</v>
      </c>
      <c r="J38" s="101" t="str">
        <f t="shared" si="19"/>
        <v>&lt;td&gt;22.6&lt;/td&gt;</v>
      </c>
      <c r="K38" s="101" t="str">
        <f t="shared" si="19"/>
        <v>&lt;td&gt;24.8&lt;/td&gt;</v>
      </c>
      <c r="L38" s="101" t="str">
        <f t="shared" si="19"/>
        <v>&lt;td&gt;23&lt;/td&gt;</v>
      </c>
      <c r="M38" s="101" t="str">
        <f t="shared" si="19"/>
        <v>&lt;td&gt;22.3&lt;/td&gt;</v>
      </c>
      <c r="N38" s="101" t="str">
        <f t="shared" si="19"/>
        <v>&lt;td&gt;22.6&lt;/td&gt;</v>
      </c>
      <c r="O38" s="101" t="str">
        <f t="shared" si="19"/>
        <v>&lt;td&gt;23.5&lt;/td&gt;</v>
      </c>
      <c r="P38" s="100" t="str">
        <f t="shared" si="6"/>
        <v>&lt;tr&gt;&lt;th&gt;Curative&lt;/th&gt;&lt;td&gt;24.9&lt;/td&gt;&lt;td&gt;24&lt;/td&gt;&lt;td&gt;23.1&lt;/td&gt;&lt;td&gt;22.5&lt;/td&gt;&lt;td&gt;22.5&lt;/td&gt;&lt;td&gt;25&lt;/td&gt;&lt;td&gt;25.9&lt;/td&gt;&lt;td&gt;22.5&lt;/td&gt;&lt;td&gt;22.6&lt;/td&gt;&lt;td&gt;24.8&lt;/td&gt;&lt;td&gt;23&lt;/td&gt;&lt;td&gt;22.3&lt;/td&gt;&lt;td&gt;22.6&lt;/td&gt;&lt;td&gt;23.5&lt;/td&gt;</v>
      </c>
      <c r="R38" s="87" t="s">
        <v>118</v>
      </c>
      <c r="S38" s="87" t="s">
        <v>49</v>
      </c>
      <c r="T38" s="87" t="str">
        <f t="shared" si="0"/>
        <v>Gui HuaSeasoning</v>
      </c>
      <c r="U38" s="87" t="s">
        <v>2</v>
      </c>
      <c r="V38" s="87">
        <v>10.3</v>
      </c>
    </row>
    <row r="39" spans="1:22" ht="14.5" x14ac:dyDescent="0.35">
      <c r="A39" s="101" t="str">
        <f t="shared" si="15"/>
        <v>&lt;tr&gt;&lt;th&gt;Fragrance&lt;/th&gt;</v>
      </c>
      <c r="B39" s="101" t="str">
        <f t="shared" ref="B39:O39" si="20">"&lt;td&gt;"&amp;B16&amp;"&lt;/td&gt;"</f>
        <v>&lt;td&gt;3.7&lt;/td&gt;</v>
      </c>
      <c r="C39" s="101" t="str">
        <f t="shared" si="20"/>
        <v>&lt;td&gt;4&lt;/td&gt;</v>
      </c>
      <c r="D39" s="101" t="str">
        <f t="shared" si="20"/>
        <v>&lt;td&gt;4.1&lt;/td&gt;</v>
      </c>
      <c r="E39" s="101" t="str">
        <f t="shared" si="20"/>
        <v>&lt;td&gt;4&lt;/td&gt;</v>
      </c>
      <c r="F39" s="101" t="str">
        <f t="shared" si="20"/>
        <v>&lt;td&gt;3.9&lt;/td&gt;</v>
      </c>
      <c r="G39" s="101" t="str">
        <f t="shared" si="20"/>
        <v>&lt;td&gt;3.8&lt;/td&gt;</v>
      </c>
      <c r="H39" s="101" t="str">
        <f t="shared" si="20"/>
        <v>&lt;td&gt;3.8&lt;/td&gt;</v>
      </c>
      <c r="I39" s="101" t="str">
        <f t="shared" si="20"/>
        <v>&lt;td&gt;4&lt;/td&gt;</v>
      </c>
      <c r="J39" s="101" t="str">
        <f t="shared" si="20"/>
        <v>&lt;td&gt;4&lt;/td&gt;</v>
      </c>
      <c r="K39" s="101" t="str">
        <f t="shared" si="20"/>
        <v>&lt;td&gt;3.8&lt;/td&gt;</v>
      </c>
      <c r="L39" s="101" t="str">
        <f t="shared" si="20"/>
        <v>&lt;td&gt;3.9&lt;/td&gt;</v>
      </c>
      <c r="M39" s="101" t="str">
        <f t="shared" si="20"/>
        <v>&lt;td&gt;4&lt;/td&gt;</v>
      </c>
      <c r="N39" s="101" t="str">
        <f t="shared" si="20"/>
        <v>&lt;td&gt;4&lt;/td&gt;</v>
      </c>
      <c r="O39" s="101" t="str">
        <f t="shared" si="20"/>
        <v>&lt;td&gt;3.8&lt;/td&gt;</v>
      </c>
      <c r="P39" s="100" t="str">
        <f t="shared" si="6"/>
        <v>&lt;tr&gt;&lt;th&gt;Fragrance&lt;/th&gt;&lt;td&gt;3.7&lt;/td&gt;&lt;td&gt;4&lt;/td&gt;&lt;td&gt;4.1&lt;/td&gt;&lt;td&gt;4&lt;/td&gt;&lt;td&gt;3.9&lt;/td&gt;&lt;td&gt;3.8&lt;/td&gt;&lt;td&gt;3.8&lt;/td&gt;&lt;td&gt;4&lt;/td&gt;&lt;td&gt;4&lt;/td&gt;&lt;td&gt;3.8&lt;/td&gt;&lt;td&gt;3.9&lt;/td&gt;&lt;td&gt;4&lt;/td&gt;&lt;td&gt;4&lt;/td&gt;&lt;td&gt;3.8&lt;/td&gt;</v>
      </c>
      <c r="R39" s="87" t="s">
        <v>119</v>
      </c>
      <c r="S39" s="87" t="s">
        <v>53</v>
      </c>
      <c r="T39" s="87" t="str">
        <f t="shared" si="0"/>
        <v>JasmineAroma Mix</v>
      </c>
      <c r="U39" s="87" t="s">
        <v>77</v>
      </c>
      <c r="V39" s="87">
        <v>18</v>
      </c>
    </row>
    <row r="40" spans="1:22" ht="14.5" x14ac:dyDescent="0.35">
      <c r="A40" s="103" t="str">
        <f>"&lt;tr style='background:#ededed;'&gt;&lt;th width=140&gt;&lt;b&gt;"&amp;A17&amp;"&lt;/b&gt;&lt;/th&gt;"</f>
        <v>&lt;tr style='background:#ededed;'&gt;&lt;th width=140&gt;&lt;b&gt;Y1 Q4&lt;/b&gt;&lt;/th&gt;</v>
      </c>
      <c r="B40" s="103" t="str">
        <f>"&lt;td width=100&gt;&lt;b&gt;"&amp;B17&amp;"&lt;/b&gt;&lt;/td&gt;"</f>
        <v>&lt;td width=100&gt;&lt;b&gt;Chitra&lt;/b&gt;&lt;/td&gt;</v>
      </c>
      <c r="C40" s="103" t="str">
        <f t="shared" ref="C40:O40" si="21">"&lt;td width=100&gt;&lt;b&gt;"&amp;C17&amp;"&lt;/b&gt;&lt;/td&gt;"</f>
        <v>&lt;td width=100&gt;&lt;b&gt;Schisandra&lt;/b&gt;&lt;/td&gt;</v>
      </c>
      <c r="D40" s="103" t="str">
        <f t="shared" si="21"/>
        <v>&lt;td width=100&gt;&lt;b&gt;Okura&lt;/b&gt;&lt;/td&gt;</v>
      </c>
      <c r="E40" s="103" t="str">
        <f t="shared" si="21"/>
        <v>&lt;td width=100&gt;&lt;b&gt;Zhi Zi&lt;/b&gt;&lt;/td&gt;</v>
      </c>
      <c r="F40" s="103" t="str">
        <f t="shared" si="21"/>
        <v>&lt;td width=100&gt;&lt;b&gt;Viola&lt;/b&gt;&lt;/td&gt;</v>
      </c>
      <c r="G40" s="103" t="str">
        <f t="shared" si="21"/>
        <v>&lt;td width=100&gt;&lt;b&gt;Iris&lt;/b&gt;&lt;/td&gt;</v>
      </c>
      <c r="H40" s="103" t="str">
        <f t="shared" si="21"/>
        <v>&lt;td width=100&gt;&lt;b&gt;Indigo&lt;/b&gt;&lt;/td&gt;</v>
      </c>
      <c r="I40" s="103" t="str">
        <f t="shared" si="21"/>
        <v>&lt;td width=100&gt;&lt;b&gt;Olida&lt;/b&gt;&lt;/td&gt;</v>
      </c>
      <c r="J40" s="103" t="str">
        <f t="shared" si="21"/>
        <v>&lt;td width=100&gt;&lt;b&gt;Suma&lt;/b&gt;&lt;/td&gt;</v>
      </c>
      <c r="K40" s="103" t="str">
        <f t="shared" si="21"/>
        <v>&lt;td width=100&gt;&lt;b&gt;Kinta&lt;/b&gt;&lt;/td&gt;</v>
      </c>
      <c r="L40" s="103" t="str">
        <f t="shared" si="21"/>
        <v>&lt;td width=100&gt;&lt;b&gt;Tsula&lt;/b&gt;&lt;/td&gt;</v>
      </c>
      <c r="M40" s="103" t="str">
        <f t="shared" si="21"/>
        <v>&lt;td width=100&gt;&lt;b&gt;Fuji Potion&lt;/b&gt;&lt;/td&gt;</v>
      </c>
      <c r="N40" s="103" t="str">
        <f t="shared" si="21"/>
        <v>&lt;td width=100&gt;&lt;b&gt;Inula Potion&lt;/b&gt;&lt;/td&gt;</v>
      </c>
      <c r="O40" s="103" t="str">
        <f t="shared" si="21"/>
        <v>&lt;td width=100&gt;&lt;b&gt;Super Potion&lt;/b&gt;&lt;/td&gt;</v>
      </c>
      <c r="P40" s="100" t="str">
        <f t="shared" si="6"/>
        <v>&lt;tr style='background:#ededed;'&gt;&lt;th width=140&gt;&lt;b&gt;Y1 Q4&lt;/b&gt;&lt;/th&gt;&lt;td width=100&gt;&lt;b&gt;Chitra&lt;/b&gt;&lt;/td&gt;&lt;td width=100&gt;&lt;b&gt;Schisandra&lt;/b&gt;&lt;/td&gt;&lt;td width=100&gt;&lt;b&gt;Okura&lt;/b&gt;&lt;/td&gt;&lt;td width=100&gt;&lt;b&gt;Zhi Zi&lt;/b&gt;&lt;/td&gt;&lt;td width=100&gt;&lt;b&gt;Viola&lt;/b&gt;&lt;/td&gt;&lt;td width=100&gt;&lt;b&gt;Iris&lt;/b&gt;&lt;/td&gt;&lt;td width=100&gt;&lt;b&gt;Indigo&lt;/b&gt;&lt;/td&gt;&lt;td width=100&gt;&lt;b&gt;Olida&lt;/b&gt;&lt;/td&gt;&lt;td width=100&gt;&lt;b&gt;Suma&lt;/b&gt;&lt;/td&gt;&lt;td width=100&gt;&lt;b&gt;Kinta&lt;/b&gt;&lt;/td&gt;&lt;td width=100&gt;&lt;b&gt;Tsula&lt;/b&gt;&lt;/td&gt;&lt;td width=100&gt;&lt;b&gt;Fuji Potion&lt;/b&gt;&lt;/td&gt;&lt;td width=100&gt;&lt;b&gt;Inula Potion&lt;/b&gt;&lt;/td&gt;&lt;td width=100&gt;&lt;b&gt;Super Potion&lt;/b&gt;&lt;/td&gt;</v>
      </c>
      <c r="R40" s="87" t="s">
        <v>119</v>
      </c>
      <c r="S40" s="87" t="s">
        <v>53</v>
      </c>
      <c r="T40" s="87" t="str">
        <f t="shared" si="0"/>
        <v>JasmineFiller</v>
      </c>
      <c r="U40" s="87" t="s">
        <v>4</v>
      </c>
      <c r="V40" s="87">
        <v>0</v>
      </c>
    </row>
    <row r="41" spans="1:22" ht="14.5" x14ac:dyDescent="0.35">
      <c r="A41" s="101" t="str">
        <f>"&lt;tr&gt;&lt;th&gt;"&amp;A18&amp;"&lt;/th&gt;"</f>
        <v>&lt;tr&gt;&lt;th&gt;Cleanser&lt;/th&gt;</v>
      </c>
      <c r="B41" s="101" t="str">
        <f>"&lt;td&gt;"&amp;B18&amp;"&lt;/td&gt;"</f>
        <v>&lt;td&gt;27.6&lt;/td&gt;</v>
      </c>
      <c r="C41" s="101" t="str">
        <f t="shared" ref="C41:O41" si="22">"&lt;td&gt;"&amp;C18&amp;"&lt;/td&gt;"</f>
        <v>&lt;td&gt;29.7&lt;/td&gt;</v>
      </c>
      <c r="D41" s="101" t="str">
        <f t="shared" si="22"/>
        <v>&lt;td&gt;27.9&lt;/td&gt;</v>
      </c>
      <c r="E41" s="101" t="str">
        <f t="shared" si="22"/>
        <v>&lt;td&gt;29.3&lt;/td&gt;</v>
      </c>
      <c r="F41" s="101" t="str">
        <f t="shared" si="22"/>
        <v>&lt;td&gt;28.7&lt;/td&gt;</v>
      </c>
      <c r="G41" s="101" t="str">
        <f t="shared" si="22"/>
        <v>&lt;td&gt;29&lt;/td&gt;</v>
      </c>
      <c r="H41" s="101" t="str">
        <f t="shared" si="22"/>
        <v>&lt;td&gt;29.2&lt;/td&gt;</v>
      </c>
      <c r="I41" s="101" t="str">
        <f t="shared" si="22"/>
        <v>&lt;td&gt;29.5&lt;/td&gt;</v>
      </c>
      <c r="J41" s="101" t="str">
        <f t="shared" si="22"/>
        <v>&lt;td&gt;28.9&lt;/td&gt;</v>
      </c>
      <c r="K41" s="101" t="str">
        <f t="shared" si="22"/>
        <v>&lt;td&gt;30.6&lt;/td&gt;</v>
      </c>
      <c r="L41" s="101" t="str">
        <f t="shared" si="22"/>
        <v>&lt;td&gt;32.6&lt;/td&gt;</v>
      </c>
      <c r="M41" s="101" t="str">
        <f t="shared" si="22"/>
        <v>&lt;td&gt;29.3&lt;/td&gt;</v>
      </c>
      <c r="N41" s="101" t="str">
        <f t="shared" si="22"/>
        <v>&lt;td&gt;29.8&lt;/td&gt;</v>
      </c>
      <c r="O41" s="101" t="str">
        <f t="shared" si="22"/>
        <v>&lt;td&gt;29.1&lt;/td&gt;</v>
      </c>
      <c r="P41" s="100" t="str">
        <f t="shared" si="6"/>
        <v>&lt;tr&gt;&lt;th&gt;Cleanser&lt;/th&gt;&lt;td&gt;27.6&lt;/td&gt;&lt;td&gt;29.7&lt;/td&gt;&lt;td&gt;27.9&lt;/td&gt;&lt;td&gt;29.3&lt;/td&gt;&lt;td&gt;28.7&lt;/td&gt;&lt;td&gt;29&lt;/td&gt;&lt;td&gt;29.2&lt;/td&gt;&lt;td&gt;29.5&lt;/td&gt;&lt;td&gt;28.9&lt;/td&gt;&lt;td&gt;30.6&lt;/td&gt;&lt;td&gt;32.6&lt;/td&gt;&lt;td&gt;29.3&lt;/td&gt;&lt;td&gt;29.8&lt;/td&gt;&lt;td&gt;29.1&lt;/td&gt;</v>
      </c>
      <c r="R41" s="87" t="s">
        <v>119</v>
      </c>
      <c r="S41" s="87" t="s">
        <v>53</v>
      </c>
      <c r="T41" s="87" t="str">
        <f t="shared" si="0"/>
        <v>JasmineFruits</v>
      </c>
      <c r="U41" s="87" t="s">
        <v>1</v>
      </c>
      <c r="V41" s="87">
        <v>25</v>
      </c>
    </row>
    <row r="42" spans="1:22" ht="14.5" x14ac:dyDescent="0.35">
      <c r="A42" s="101" t="str">
        <f t="shared" ref="A42:A46" si="23">"&lt;tr&gt;&lt;th&gt;"&amp;A19&amp;"&lt;/th&gt;"</f>
        <v>&lt;tr&gt;&lt;th&gt;Moisturiser&lt;/th&gt;</v>
      </c>
      <c r="B42" s="101" t="str">
        <f t="shared" ref="B42:O42" si="24">"&lt;td&gt;"&amp;B19&amp;"&lt;/td&gt;"</f>
        <v>&lt;td&gt;36.9&lt;/td&gt;</v>
      </c>
      <c r="C42" s="101" t="str">
        <f t="shared" si="24"/>
        <v>&lt;td&gt;35.2&lt;/td&gt;</v>
      </c>
      <c r="D42" s="101" t="str">
        <f t="shared" si="24"/>
        <v>&lt;td&gt;36.6&lt;/td&gt;</v>
      </c>
      <c r="E42" s="101" t="str">
        <f t="shared" si="24"/>
        <v>&lt;td&gt;35.5&lt;/td&gt;</v>
      </c>
      <c r="F42" s="101" t="str">
        <f t="shared" si="24"/>
        <v>&lt;td&gt;36.1&lt;/td&gt;</v>
      </c>
      <c r="G42" s="101" t="str">
        <f t="shared" si="24"/>
        <v>&lt;td&gt;35.8&lt;/td&gt;</v>
      </c>
      <c r="H42" s="101" t="str">
        <f t="shared" si="24"/>
        <v>&lt;td&gt;36.1&lt;/td&gt;</v>
      </c>
      <c r="I42" s="101" t="str">
        <f t="shared" si="24"/>
        <v>&lt;td&gt;36&lt;/td&gt;</v>
      </c>
      <c r="J42" s="101" t="str">
        <f t="shared" si="24"/>
        <v>&lt;td&gt;35.5&lt;/td&gt;</v>
      </c>
      <c r="K42" s="101" t="str">
        <f t="shared" si="24"/>
        <v>&lt;td&gt;35.6&lt;/td&gt;</v>
      </c>
      <c r="L42" s="101" t="str">
        <f t="shared" si="24"/>
        <v>&lt;td&gt;28.1&lt;/td&gt;</v>
      </c>
      <c r="M42" s="101" t="str">
        <f t="shared" si="24"/>
        <v>&lt;td&gt;35.6&lt;/td&gt;</v>
      </c>
      <c r="N42" s="101" t="str">
        <f t="shared" si="24"/>
        <v>&lt;td&gt;35.3&lt;/td&gt;</v>
      </c>
      <c r="O42" s="101" t="str">
        <f t="shared" si="24"/>
        <v>&lt;td&gt;35.9&lt;/td&gt;</v>
      </c>
      <c r="P42" s="100" t="str">
        <f t="shared" si="6"/>
        <v>&lt;tr&gt;&lt;th&gt;Moisturiser&lt;/th&gt;&lt;td&gt;36.9&lt;/td&gt;&lt;td&gt;35.2&lt;/td&gt;&lt;td&gt;36.6&lt;/td&gt;&lt;td&gt;35.5&lt;/td&gt;&lt;td&gt;36.1&lt;/td&gt;&lt;td&gt;35.8&lt;/td&gt;&lt;td&gt;36.1&lt;/td&gt;&lt;td&gt;36&lt;/td&gt;&lt;td&gt;35.5&lt;/td&gt;&lt;td&gt;35.6&lt;/td&gt;&lt;td&gt;28.1&lt;/td&gt;&lt;td&gt;35.6&lt;/td&gt;&lt;td&gt;35.3&lt;/td&gt;&lt;td&gt;35.9&lt;/td&gt;</v>
      </c>
      <c r="R42" s="87" t="s">
        <v>119</v>
      </c>
      <c r="S42" s="87" t="s">
        <v>53</v>
      </c>
      <c r="T42" s="87" t="str">
        <f t="shared" si="0"/>
        <v>JasmineMinerals</v>
      </c>
      <c r="U42" s="87" t="s">
        <v>3</v>
      </c>
      <c r="V42" s="87">
        <v>18</v>
      </c>
    </row>
    <row r="43" spans="1:22" ht="14.5" x14ac:dyDescent="0.35">
      <c r="A43" s="101" t="str">
        <f t="shared" si="23"/>
        <v>&lt;tr&gt;&lt;th&gt;Perfume&lt;/th&gt;</v>
      </c>
      <c r="B43" s="101" t="str">
        <f t="shared" ref="B43:O43" si="25">"&lt;td&gt;"&amp;B20&amp;"&lt;/td&gt;"</f>
        <v>&lt;td&gt;7.9&lt;/td&gt;</v>
      </c>
      <c r="C43" s="101" t="str">
        <f t="shared" si="25"/>
        <v>&lt;td&gt;6.5&lt;/td&gt;</v>
      </c>
      <c r="D43" s="101" t="str">
        <f t="shared" si="25"/>
        <v>&lt;td&gt;8.1&lt;/td&gt;</v>
      </c>
      <c r="E43" s="101" t="str">
        <f t="shared" si="25"/>
        <v>&lt;td&gt;6.7&lt;/td&gt;</v>
      </c>
      <c r="F43" s="101" t="str">
        <f t="shared" si="25"/>
        <v>&lt;td&gt;7.2&lt;/td&gt;</v>
      </c>
      <c r="G43" s="101" t="str">
        <f t="shared" si="25"/>
        <v>&lt;td&gt;7.4&lt;/td&gt;</v>
      </c>
      <c r="H43" s="101" t="str">
        <f t="shared" si="25"/>
        <v>&lt;td&gt;6.6&lt;/td&gt;</v>
      </c>
      <c r="I43" s="101" t="str">
        <f t="shared" si="25"/>
        <v>&lt;td&gt;6.7&lt;/td&gt;</v>
      </c>
      <c r="J43" s="101" t="str">
        <f t="shared" si="25"/>
        <v>&lt;td&gt;7.7&lt;/td&gt;</v>
      </c>
      <c r="K43" s="101" t="str">
        <f t="shared" si="25"/>
        <v>&lt;td&gt;5.8&lt;/td&gt;</v>
      </c>
      <c r="L43" s="101" t="str">
        <f t="shared" si="25"/>
        <v>&lt;td&gt;7.3&lt;/td&gt;</v>
      </c>
      <c r="M43" s="101" t="str">
        <f t="shared" si="25"/>
        <v>&lt;td&gt;6.9&lt;/td&gt;</v>
      </c>
      <c r="N43" s="101" t="str">
        <f t="shared" si="25"/>
        <v>&lt;td&gt;6.6&lt;/td&gt;</v>
      </c>
      <c r="O43" s="101" t="str">
        <f t="shared" si="25"/>
        <v>&lt;td&gt;7.1&lt;/td&gt;</v>
      </c>
      <c r="P43" s="100" t="str">
        <f t="shared" si="6"/>
        <v>&lt;tr&gt;&lt;th&gt;Perfume&lt;/th&gt;&lt;td&gt;7.9&lt;/td&gt;&lt;td&gt;6.5&lt;/td&gt;&lt;td&gt;8.1&lt;/td&gt;&lt;td&gt;6.7&lt;/td&gt;&lt;td&gt;7.2&lt;/td&gt;&lt;td&gt;7.4&lt;/td&gt;&lt;td&gt;6.6&lt;/td&gt;&lt;td&gt;6.7&lt;/td&gt;&lt;td&gt;7.7&lt;/td&gt;&lt;td&gt;5.8&lt;/td&gt;&lt;td&gt;7.3&lt;/td&gt;&lt;td&gt;6.9&lt;/td&gt;&lt;td&gt;6.6&lt;/td&gt;&lt;td&gt;7.1&lt;/td&gt;</v>
      </c>
      <c r="R43" s="87" t="s">
        <v>119</v>
      </c>
      <c r="S43" s="87" t="s">
        <v>53</v>
      </c>
      <c r="T43" s="87" t="str">
        <f t="shared" si="0"/>
        <v>JasmineNectar</v>
      </c>
      <c r="U43" s="87" t="s">
        <v>0</v>
      </c>
      <c r="V43" s="87">
        <v>25</v>
      </c>
    </row>
    <row r="44" spans="1:22" ht="14.5" x14ac:dyDescent="0.35">
      <c r="A44" s="101" t="str">
        <f t="shared" si="23"/>
        <v>&lt;tr&gt;&lt;th&gt;Vitamins&lt;/th&gt;</v>
      </c>
      <c r="B44" s="101" t="str">
        <f t="shared" ref="B44:O44" si="26">"&lt;td&gt;"&amp;B21&amp;"&lt;/td&gt;"</f>
        <v>&lt;td&gt;6.9&lt;/td&gt;</v>
      </c>
      <c r="C44" s="101" t="str">
        <f t="shared" si="26"/>
        <v>&lt;td&gt;7&lt;/td&gt;</v>
      </c>
      <c r="D44" s="101" t="str">
        <f t="shared" si="26"/>
        <v>&lt;td&gt;6.8&lt;/td&gt;</v>
      </c>
      <c r="E44" s="101" t="str">
        <f t="shared" si="26"/>
        <v>&lt;td&gt;7&lt;/td&gt;</v>
      </c>
      <c r="F44" s="101" t="str">
        <f t="shared" si="26"/>
        <v>&lt;td&gt;7&lt;/td&gt;</v>
      </c>
      <c r="G44" s="101" t="str">
        <f t="shared" si="26"/>
        <v>&lt;td&gt;7&lt;/td&gt;</v>
      </c>
      <c r="H44" s="101" t="str">
        <f t="shared" si="26"/>
        <v>&lt;td&gt;6.9&lt;/td&gt;</v>
      </c>
      <c r="I44" s="101" t="str">
        <f t="shared" si="26"/>
        <v>&lt;td&gt;7.1&lt;/td&gt;</v>
      </c>
      <c r="J44" s="101" t="str">
        <f t="shared" si="26"/>
        <v>&lt;td&gt;6.9&lt;/td&gt;</v>
      </c>
      <c r="K44" s="101" t="str">
        <f t="shared" si="26"/>
        <v>&lt;td&gt;6.9&lt;/td&gt;</v>
      </c>
      <c r="L44" s="101" t="str">
        <f t="shared" si="26"/>
        <v>&lt;td&gt;7.9&lt;/td&gt;</v>
      </c>
      <c r="M44" s="101" t="str">
        <f t="shared" si="26"/>
        <v>&lt;td&gt;7.1&lt;/td&gt;</v>
      </c>
      <c r="N44" s="101" t="str">
        <f t="shared" si="26"/>
        <v>&lt;td&gt;7.1&lt;/td&gt;</v>
      </c>
      <c r="O44" s="101" t="str">
        <f t="shared" si="26"/>
        <v>&lt;td&gt;7&lt;/td&gt;</v>
      </c>
      <c r="P44" s="100" t="str">
        <f t="shared" si="6"/>
        <v>&lt;tr&gt;&lt;th&gt;Vitamins&lt;/th&gt;&lt;td&gt;6.9&lt;/td&gt;&lt;td&gt;7&lt;/td&gt;&lt;td&gt;6.8&lt;/td&gt;&lt;td&gt;7&lt;/td&gt;&lt;td&gt;7&lt;/td&gt;&lt;td&gt;7&lt;/td&gt;&lt;td&gt;6.9&lt;/td&gt;&lt;td&gt;7.1&lt;/td&gt;&lt;td&gt;6.9&lt;/td&gt;&lt;td&gt;6.9&lt;/td&gt;&lt;td&gt;7.9&lt;/td&gt;&lt;td&gt;7.1&lt;/td&gt;&lt;td&gt;7.1&lt;/td&gt;&lt;td&gt;7&lt;/td&gt;</v>
      </c>
      <c r="R44" s="87" t="s">
        <v>119</v>
      </c>
      <c r="S44" s="87" t="s">
        <v>53</v>
      </c>
      <c r="T44" s="87" t="str">
        <f t="shared" si="0"/>
        <v>JasmineSeasoning</v>
      </c>
      <c r="U44" s="87" t="s">
        <v>2</v>
      </c>
      <c r="V44" s="87">
        <v>14</v>
      </c>
    </row>
    <row r="45" spans="1:22" ht="14.5" x14ac:dyDescent="0.35">
      <c r="A45" s="101" t="str">
        <f t="shared" si="23"/>
        <v>&lt;tr&gt;&lt;th&gt;Medicinal&lt;/th&gt;</v>
      </c>
      <c r="B45" s="101" t="str">
        <f t="shared" ref="B45:O45" si="27">"&lt;td&gt;"&amp;B22&amp;"&lt;/td&gt;"</f>
        <v>&lt;td&gt;7.5&lt;/td&gt;</v>
      </c>
      <c r="C45" s="101" t="str">
        <f t="shared" si="27"/>
        <v>&lt;td&gt;7.9&lt;/td&gt;</v>
      </c>
      <c r="D45" s="101" t="str">
        <f t="shared" si="27"/>
        <v>&lt;td&gt;7.4&lt;/td&gt;</v>
      </c>
      <c r="E45" s="101" t="str">
        <f t="shared" si="27"/>
        <v>&lt;td&gt;7.8&lt;/td&gt;</v>
      </c>
      <c r="F45" s="101" t="str">
        <f t="shared" si="27"/>
        <v>&lt;td&gt;7.6&lt;/td&gt;</v>
      </c>
      <c r="G45" s="101" t="str">
        <f t="shared" si="27"/>
        <v>&lt;td&gt;7.7&lt;/td&gt;</v>
      </c>
      <c r="H45" s="101" t="str">
        <f t="shared" si="27"/>
        <v>&lt;td&gt;7.8&lt;/td&gt;</v>
      </c>
      <c r="I45" s="101" t="str">
        <f t="shared" si="27"/>
        <v>&lt;td&gt;8.2&lt;/td&gt;</v>
      </c>
      <c r="J45" s="101" t="str">
        <f t="shared" si="27"/>
        <v>&lt;td&gt;7.6&lt;/td&gt;</v>
      </c>
      <c r="K45" s="101" t="str">
        <f t="shared" si="27"/>
        <v>&lt;td&gt;8&lt;/td&gt;</v>
      </c>
      <c r="L45" s="101" t="str">
        <f t="shared" si="27"/>
        <v>&lt;td&gt;8.8&lt;/td&gt;</v>
      </c>
      <c r="M45" s="101" t="str">
        <f t="shared" si="27"/>
        <v>&lt;td&gt;7.8&lt;/td&gt;</v>
      </c>
      <c r="N45" s="101" t="str">
        <f t="shared" si="27"/>
        <v>&lt;td&gt;7.8&lt;/td&gt;</v>
      </c>
      <c r="O45" s="101" t="str">
        <f t="shared" si="27"/>
        <v>&lt;td&gt;7.7&lt;/td&gt;</v>
      </c>
      <c r="P45" s="100" t="str">
        <f t="shared" si="6"/>
        <v>&lt;tr&gt;&lt;th&gt;Medicinal&lt;/th&gt;&lt;td&gt;7.5&lt;/td&gt;&lt;td&gt;7.9&lt;/td&gt;&lt;td&gt;7.4&lt;/td&gt;&lt;td&gt;7.8&lt;/td&gt;&lt;td&gt;7.6&lt;/td&gt;&lt;td&gt;7.7&lt;/td&gt;&lt;td&gt;7.8&lt;/td&gt;&lt;td&gt;8.2&lt;/td&gt;&lt;td&gt;7.6&lt;/td&gt;&lt;td&gt;8&lt;/td&gt;&lt;td&gt;8.8&lt;/td&gt;&lt;td&gt;7.8&lt;/td&gt;&lt;td&gt;7.8&lt;/td&gt;&lt;td&gt;7.7&lt;/td&gt;</v>
      </c>
      <c r="R45" s="87" t="s">
        <v>120</v>
      </c>
      <c r="S45" s="87" t="s">
        <v>50</v>
      </c>
      <c r="T45" s="87" t="str">
        <f t="shared" si="0"/>
        <v>Wu Wei ZiAroma Mix</v>
      </c>
      <c r="U45" s="87" t="s">
        <v>77</v>
      </c>
      <c r="V45" s="87">
        <v>12.1</v>
      </c>
    </row>
    <row r="46" spans="1:22" ht="14.5" x14ac:dyDescent="0.35">
      <c r="A46" s="101" t="str">
        <f t="shared" si="23"/>
        <v>&lt;tr&gt;&lt;th&gt;Conditioner&lt;/th&gt;</v>
      </c>
      <c r="B46" s="101" t="str">
        <f t="shared" ref="B46:O46" si="28">"&lt;td&gt;"&amp;B23&amp;"&lt;/td&gt;"</f>
        <v>&lt;td&gt;13.2&lt;/td&gt;</v>
      </c>
      <c r="C46" s="101" t="str">
        <f t="shared" si="28"/>
        <v>&lt;td&gt;13.7&lt;/td&gt;</v>
      </c>
      <c r="D46" s="101" t="str">
        <f t="shared" si="28"/>
        <v>&lt;td&gt;13.1&lt;/td&gt;</v>
      </c>
      <c r="E46" s="101" t="str">
        <f t="shared" si="28"/>
        <v>&lt;td&gt;13.6&lt;/td&gt;</v>
      </c>
      <c r="F46" s="101" t="str">
        <f t="shared" si="28"/>
        <v>&lt;td&gt;13.3&lt;/td&gt;</v>
      </c>
      <c r="G46" s="101" t="str">
        <f t="shared" si="28"/>
        <v>&lt;td&gt;13.1&lt;/td&gt;</v>
      </c>
      <c r="H46" s="101" t="str">
        <f t="shared" si="28"/>
        <v>&lt;td&gt;13.5&lt;/td&gt;</v>
      </c>
      <c r="I46" s="101" t="str">
        <f t="shared" si="28"/>
        <v>&lt;td&gt;12.6&lt;/td&gt;</v>
      </c>
      <c r="J46" s="101" t="str">
        <f t="shared" si="28"/>
        <v>&lt;td&gt;13.4&lt;/td&gt;</v>
      </c>
      <c r="K46" s="101" t="str">
        <f t="shared" si="28"/>
        <v>&lt;td&gt;13.1&lt;/td&gt;</v>
      </c>
      <c r="L46" s="101" t="str">
        <f t="shared" si="28"/>
        <v>&lt;td&gt;15.3&lt;/td&gt;</v>
      </c>
      <c r="M46" s="101" t="str">
        <f t="shared" si="28"/>
        <v>&lt;td&gt;13.3&lt;/td&gt;</v>
      </c>
      <c r="N46" s="101" t="str">
        <f t="shared" si="28"/>
        <v>&lt;td&gt;13.4&lt;/td&gt;</v>
      </c>
      <c r="O46" s="101" t="str">
        <f t="shared" si="28"/>
        <v>&lt;td&gt;13.3&lt;/td&gt;</v>
      </c>
      <c r="P46" s="100" t="str">
        <f t="shared" si="6"/>
        <v>&lt;tr&gt;&lt;th&gt;Conditioner&lt;/th&gt;&lt;td&gt;13.2&lt;/td&gt;&lt;td&gt;13.7&lt;/td&gt;&lt;td&gt;13.1&lt;/td&gt;&lt;td&gt;13.6&lt;/td&gt;&lt;td&gt;13.3&lt;/td&gt;&lt;td&gt;13.1&lt;/td&gt;&lt;td&gt;13.5&lt;/td&gt;&lt;td&gt;12.6&lt;/td&gt;&lt;td&gt;13.4&lt;/td&gt;&lt;td&gt;13.1&lt;/td&gt;&lt;td&gt;15.3&lt;/td&gt;&lt;td&gt;13.3&lt;/td&gt;&lt;td&gt;13.4&lt;/td&gt;&lt;td&gt;13.3&lt;/td&gt;</v>
      </c>
      <c r="R46" s="87" t="s">
        <v>120</v>
      </c>
      <c r="S46" s="87" t="s">
        <v>50</v>
      </c>
      <c r="T46" s="87" t="str">
        <f t="shared" si="0"/>
        <v>Wu Wei ZiFiller</v>
      </c>
      <c r="U46" s="87" t="s">
        <v>4</v>
      </c>
      <c r="V46" s="87">
        <v>3.8</v>
      </c>
    </row>
    <row r="47" spans="1:22" ht="14.5" x14ac:dyDescent="0.35">
      <c r="P47" s="100" t="s">
        <v>211</v>
      </c>
      <c r="R47" s="87" t="s">
        <v>120</v>
      </c>
      <c r="S47" s="87" t="s">
        <v>50</v>
      </c>
      <c r="T47" s="87" t="str">
        <f t="shared" si="0"/>
        <v>Wu Wei ZiFruits</v>
      </c>
      <c r="U47" s="87" t="s">
        <v>1</v>
      </c>
      <c r="V47" s="87">
        <v>42.7</v>
      </c>
    </row>
    <row r="48" spans="1:22" x14ac:dyDescent="0.25">
      <c r="R48" s="87" t="s">
        <v>120</v>
      </c>
      <c r="S48" s="87" t="s">
        <v>50</v>
      </c>
      <c r="T48" s="87" t="str">
        <f t="shared" si="0"/>
        <v>Wu Wei ZiMinerals</v>
      </c>
      <c r="U48" s="87" t="s">
        <v>3</v>
      </c>
      <c r="V48" s="87">
        <v>12.1</v>
      </c>
    </row>
    <row r="49" spans="18:22" x14ac:dyDescent="0.25">
      <c r="R49" s="87" t="s">
        <v>120</v>
      </c>
      <c r="S49" s="87" t="s">
        <v>50</v>
      </c>
      <c r="T49" s="87" t="str">
        <f t="shared" si="0"/>
        <v>Wu Wei ZiNectar</v>
      </c>
      <c r="U49" s="87" t="s">
        <v>0</v>
      </c>
      <c r="V49" s="87">
        <v>19.399999999999999</v>
      </c>
    </row>
    <row r="50" spans="18:22" x14ac:dyDescent="0.25">
      <c r="R50" s="87" t="s">
        <v>120</v>
      </c>
      <c r="S50" s="87" t="s">
        <v>50</v>
      </c>
      <c r="T50" s="87" t="str">
        <f t="shared" si="0"/>
        <v>Wu Wei ZiSeasoning</v>
      </c>
      <c r="U50" s="87" t="s">
        <v>2</v>
      </c>
      <c r="V50" s="87">
        <v>10</v>
      </c>
    </row>
    <row r="51" spans="18:22" x14ac:dyDescent="0.25">
      <c r="R51" s="87" t="s">
        <v>121</v>
      </c>
      <c r="S51" s="87" t="s">
        <v>35</v>
      </c>
      <c r="T51" s="87" t="str">
        <f t="shared" si="0"/>
        <v>Aloe IndicaAroma Mix</v>
      </c>
      <c r="U51" s="87" t="s">
        <v>77</v>
      </c>
      <c r="V51" s="87">
        <v>12.8</v>
      </c>
    </row>
    <row r="52" spans="18:22" x14ac:dyDescent="0.25">
      <c r="R52" s="87" t="s">
        <v>121</v>
      </c>
      <c r="S52" s="87" t="s">
        <v>35</v>
      </c>
      <c r="T52" s="87" t="str">
        <f t="shared" si="0"/>
        <v>Aloe IndicaFiller</v>
      </c>
      <c r="U52" s="87" t="s">
        <v>4</v>
      </c>
      <c r="V52" s="87">
        <v>0</v>
      </c>
    </row>
    <row r="53" spans="18:22" x14ac:dyDescent="0.25">
      <c r="R53" s="87" t="s">
        <v>121</v>
      </c>
      <c r="S53" s="87" t="s">
        <v>35</v>
      </c>
      <c r="T53" s="87" t="str">
        <f t="shared" si="0"/>
        <v>Aloe IndicaFruits</v>
      </c>
      <c r="U53" s="87" t="s">
        <v>1</v>
      </c>
      <c r="V53" s="87">
        <v>44.5</v>
      </c>
    </row>
    <row r="54" spans="18:22" x14ac:dyDescent="0.25">
      <c r="R54" s="87" t="s">
        <v>121</v>
      </c>
      <c r="S54" s="87" t="s">
        <v>35</v>
      </c>
      <c r="T54" s="87" t="str">
        <f t="shared" si="0"/>
        <v>Aloe IndicaMinerals</v>
      </c>
      <c r="U54" s="87" t="s">
        <v>3</v>
      </c>
      <c r="V54" s="87">
        <v>12.1</v>
      </c>
    </row>
    <row r="55" spans="18:22" x14ac:dyDescent="0.25">
      <c r="R55" s="87" t="s">
        <v>121</v>
      </c>
      <c r="S55" s="87" t="s">
        <v>35</v>
      </c>
      <c r="T55" s="87" t="str">
        <f t="shared" si="0"/>
        <v>Aloe IndicaNectar</v>
      </c>
      <c r="U55" s="87" t="s">
        <v>0</v>
      </c>
      <c r="V55" s="87">
        <v>19.3</v>
      </c>
    </row>
    <row r="56" spans="18:22" x14ac:dyDescent="0.25">
      <c r="R56" s="87" t="s">
        <v>121</v>
      </c>
      <c r="S56" s="87" t="s">
        <v>35</v>
      </c>
      <c r="T56" s="87" t="str">
        <f t="shared" si="0"/>
        <v>Aloe IndicaSeasoning</v>
      </c>
      <c r="U56" s="87" t="s">
        <v>2</v>
      </c>
      <c r="V56" s="87">
        <v>11.3</v>
      </c>
    </row>
    <row r="57" spans="18:22" x14ac:dyDescent="0.25">
      <c r="R57" s="87" t="s">
        <v>122</v>
      </c>
      <c r="S57" s="87" t="s">
        <v>54</v>
      </c>
      <c r="T57" s="87" t="str">
        <f t="shared" si="0"/>
        <v>BegoniaAroma Mix</v>
      </c>
      <c r="U57" s="87" t="s">
        <v>77</v>
      </c>
      <c r="V57" s="87">
        <v>15</v>
      </c>
    </row>
    <row r="58" spans="18:22" x14ac:dyDescent="0.25">
      <c r="R58" s="87" t="s">
        <v>122</v>
      </c>
      <c r="S58" s="87" t="s">
        <v>54</v>
      </c>
      <c r="T58" s="87" t="str">
        <f t="shared" si="0"/>
        <v>BegoniaFiller</v>
      </c>
      <c r="U58" s="87" t="s">
        <v>4</v>
      </c>
      <c r="V58" s="87">
        <v>0</v>
      </c>
    </row>
    <row r="59" spans="18:22" x14ac:dyDescent="0.25">
      <c r="R59" s="87" t="s">
        <v>122</v>
      </c>
      <c r="S59" s="87" t="s">
        <v>54</v>
      </c>
      <c r="T59" s="87" t="str">
        <f t="shared" si="0"/>
        <v>BegoniaFruits</v>
      </c>
      <c r="U59" s="87" t="s">
        <v>1</v>
      </c>
      <c r="V59" s="87">
        <v>30</v>
      </c>
    </row>
    <row r="60" spans="18:22" x14ac:dyDescent="0.25">
      <c r="R60" s="87" t="s">
        <v>122</v>
      </c>
      <c r="S60" s="87" t="s">
        <v>54</v>
      </c>
      <c r="T60" s="87" t="str">
        <f t="shared" si="0"/>
        <v>BegoniaMinerals</v>
      </c>
      <c r="U60" s="87" t="s">
        <v>3</v>
      </c>
      <c r="V60" s="87">
        <v>22</v>
      </c>
    </row>
    <row r="61" spans="18:22" x14ac:dyDescent="0.25">
      <c r="R61" s="87" t="s">
        <v>122</v>
      </c>
      <c r="S61" s="87" t="s">
        <v>54</v>
      </c>
      <c r="T61" s="87" t="str">
        <f t="shared" si="0"/>
        <v>BegoniaNectar</v>
      </c>
      <c r="U61" s="87" t="s">
        <v>0</v>
      </c>
      <c r="V61" s="87">
        <v>15</v>
      </c>
    </row>
    <row r="62" spans="18:22" x14ac:dyDescent="0.25">
      <c r="R62" s="87" t="s">
        <v>122</v>
      </c>
      <c r="S62" s="87" t="s">
        <v>54</v>
      </c>
      <c r="T62" s="87" t="str">
        <f t="shared" si="0"/>
        <v>BegoniaSeasoning</v>
      </c>
      <c r="U62" s="87" t="s">
        <v>2</v>
      </c>
      <c r="V62" s="87">
        <v>18</v>
      </c>
    </row>
    <row r="63" spans="18:22" x14ac:dyDescent="0.25">
      <c r="R63" s="87" t="s">
        <v>123</v>
      </c>
      <c r="S63" s="87" t="s">
        <v>37</v>
      </c>
      <c r="T63" s="87" t="str">
        <f t="shared" si="0"/>
        <v>Mahonia DrinkAroma Mix</v>
      </c>
      <c r="U63" s="87" t="s">
        <v>77</v>
      </c>
      <c r="V63" s="87">
        <v>11.5</v>
      </c>
    </row>
    <row r="64" spans="18:22" x14ac:dyDescent="0.25">
      <c r="R64" s="87" t="s">
        <v>123</v>
      </c>
      <c r="S64" s="87" t="s">
        <v>37</v>
      </c>
      <c r="T64" s="87" t="str">
        <f t="shared" si="0"/>
        <v>Mahonia DrinkFiller</v>
      </c>
      <c r="U64" s="87" t="s">
        <v>4</v>
      </c>
      <c r="V64" s="87">
        <v>0</v>
      </c>
    </row>
    <row r="65" spans="18:22" x14ac:dyDescent="0.25">
      <c r="R65" s="87" t="s">
        <v>123</v>
      </c>
      <c r="S65" s="87" t="s">
        <v>37</v>
      </c>
      <c r="T65" s="87" t="str">
        <f t="shared" si="0"/>
        <v>Mahonia DrinkFruits</v>
      </c>
      <c r="U65" s="87" t="s">
        <v>1</v>
      </c>
      <c r="V65" s="87">
        <v>41.4</v>
      </c>
    </row>
    <row r="66" spans="18:22" x14ac:dyDescent="0.25">
      <c r="R66" s="87" t="s">
        <v>123</v>
      </c>
      <c r="S66" s="87" t="s">
        <v>37</v>
      </c>
      <c r="T66" s="87" t="str">
        <f t="shared" si="0"/>
        <v>Mahonia DrinkMinerals</v>
      </c>
      <c r="U66" s="87" t="s">
        <v>3</v>
      </c>
      <c r="V66" s="87">
        <v>11.9</v>
      </c>
    </row>
    <row r="67" spans="18:22" x14ac:dyDescent="0.25">
      <c r="R67" s="87" t="s">
        <v>123</v>
      </c>
      <c r="S67" s="87" t="s">
        <v>37</v>
      </c>
      <c r="T67" s="87" t="str">
        <f t="shared" ref="T67:T130" si="29">S67&amp;U67</f>
        <v>Mahonia DrinkNectar</v>
      </c>
      <c r="U67" s="87" t="s">
        <v>0</v>
      </c>
      <c r="V67" s="87">
        <v>24.4</v>
      </c>
    </row>
    <row r="68" spans="18:22" x14ac:dyDescent="0.25">
      <c r="R68" s="87" t="s">
        <v>123</v>
      </c>
      <c r="S68" s="87" t="s">
        <v>37</v>
      </c>
      <c r="T68" s="87" t="str">
        <f t="shared" si="29"/>
        <v>Mahonia DrinkSeasoning</v>
      </c>
      <c r="U68" s="87" t="s">
        <v>2</v>
      </c>
      <c r="V68" s="87">
        <v>10.9</v>
      </c>
    </row>
    <row r="69" spans="18:22" x14ac:dyDescent="0.25">
      <c r="R69" s="87" t="s">
        <v>124</v>
      </c>
      <c r="S69" s="87" t="s">
        <v>55</v>
      </c>
      <c r="T69" s="87" t="str">
        <f t="shared" si="29"/>
        <v>TritomaAroma Mix</v>
      </c>
      <c r="U69" s="87" t="s">
        <v>77</v>
      </c>
      <c r="V69" s="87">
        <v>14</v>
      </c>
    </row>
    <row r="70" spans="18:22" x14ac:dyDescent="0.25">
      <c r="R70" s="87" t="s">
        <v>124</v>
      </c>
      <c r="S70" s="87" t="s">
        <v>55</v>
      </c>
      <c r="T70" s="87" t="str">
        <f t="shared" si="29"/>
        <v>TritomaFiller</v>
      </c>
      <c r="U70" s="87" t="s">
        <v>4</v>
      </c>
      <c r="V70" s="87">
        <v>0</v>
      </c>
    </row>
    <row r="71" spans="18:22" x14ac:dyDescent="0.25">
      <c r="R71" s="87" t="s">
        <v>124</v>
      </c>
      <c r="S71" s="87" t="s">
        <v>55</v>
      </c>
      <c r="T71" s="87" t="str">
        <f t="shared" si="29"/>
        <v>TritomaFruits</v>
      </c>
      <c r="U71" s="87" t="s">
        <v>1</v>
      </c>
      <c r="V71" s="87">
        <v>11</v>
      </c>
    </row>
    <row r="72" spans="18:22" x14ac:dyDescent="0.25">
      <c r="R72" s="87" t="s">
        <v>124</v>
      </c>
      <c r="S72" s="87" t="s">
        <v>55</v>
      </c>
      <c r="T72" s="87" t="str">
        <f t="shared" si="29"/>
        <v>TritomaMinerals</v>
      </c>
      <c r="U72" s="87" t="s">
        <v>3</v>
      </c>
      <c r="V72" s="87">
        <v>23</v>
      </c>
    </row>
    <row r="73" spans="18:22" x14ac:dyDescent="0.25">
      <c r="R73" s="87" t="s">
        <v>124</v>
      </c>
      <c r="S73" s="87" t="s">
        <v>55</v>
      </c>
      <c r="T73" s="87" t="str">
        <f t="shared" si="29"/>
        <v>TritomaNectar</v>
      </c>
      <c r="U73" s="87" t="s">
        <v>0</v>
      </c>
      <c r="V73" s="87">
        <v>35</v>
      </c>
    </row>
    <row r="74" spans="18:22" x14ac:dyDescent="0.25">
      <c r="R74" s="87" t="s">
        <v>124</v>
      </c>
      <c r="S74" s="87" t="s">
        <v>55</v>
      </c>
      <c r="T74" s="87" t="str">
        <f t="shared" si="29"/>
        <v>TritomaSeasoning</v>
      </c>
      <c r="U74" s="87" t="s">
        <v>2</v>
      </c>
      <c r="V74" s="87">
        <v>17</v>
      </c>
    </row>
    <row r="75" spans="18:22" x14ac:dyDescent="0.25">
      <c r="R75" s="87" t="s">
        <v>125</v>
      </c>
      <c r="S75" s="87" t="s">
        <v>170</v>
      </c>
      <c r="T75" s="87" t="str">
        <f t="shared" si="29"/>
        <v>AlexisAroma Mix</v>
      </c>
      <c r="U75" s="87" t="s">
        <v>77</v>
      </c>
      <c r="V75" s="87">
        <v>11.6</v>
      </c>
    </row>
    <row r="76" spans="18:22" x14ac:dyDescent="0.25">
      <c r="R76" s="87" t="s">
        <v>125</v>
      </c>
      <c r="S76" s="87" t="s">
        <v>170</v>
      </c>
      <c r="T76" s="87" t="str">
        <f t="shared" si="29"/>
        <v>AlexisFiller</v>
      </c>
      <c r="U76" s="87" t="s">
        <v>4</v>
      </c>
      <c r="V76" s="87">
        <v>0</v>
      </c>
    </row>
    <row r="77" spans="18:22" x14ac:dyDescent="0.25">
      <c r="R77" s="87" t="s">
        <v>125</v>
      </c>
      <c r="S77" s="87" t="s">
        <v>170</v>
      </c>
      <c r="T77" s="87" t="str">
        <f t="shared" si="29"/>
        <v>AlexisFruits</v>
      </c>
      <c r="U77" s="87" t="s">
        <v>1</v>
      </c>
      <c r="V77" s="87">
        <v>41.5</v>
      </c>
    </row>
    <row r="78" spans="18:22" x14ac:dyDescent="0.25">
      <c r="R78" s="87" t="s">
        <v>125</v>
      </c>
      <c r="S78" s="87" t="s">
        <v>170</v>
      </c>
      <c r="T78" s="87" t="str">
        <f t="shared" si="29"/>
        <v>AlexisMinerals</v>
      </c>
      <c r="U78" s="87" t="s">
        <v>3</v>
      </c>
      <c r="V78" s="87">
        <v>11</v>
      </c>
    </row>
    <row r="79" spans="18:22" x14ac:dyDescent="0.25">
      <c r="R79" s="87" t="s">
        <v>125</v>
      </c>
      <c r="S79" s="87" t="s">
        <v>170</v>
      </c>
      <c r="T79" s="87" t="str">
        <f t="shared" si="29"/>
        <v>AlexisNectar</v>
      </c>
      <c r="U79" s="87" t="s">
        <v>0</v>
      </c>
      <c r="V79" s="87">
        <v>25.7</v>
      </c>
    </row>
    <row r="80" spans="18:22" x14ac:dyDescent="0.25">
      <c r="R80" s="87" t="s">
        <v>125</v>
      </c>
      <c r="S80" s="87" t="s">
        <v>170</v>
      </c>
      <c r="T80" s="87" t="str">
        <f t="shared" si="29"/>
        <v>AlexisSeasoning</v>
      </c>
      <c r="U80" s="87" t="s">
        <v>2</v>
      </c>
      <c r="V80" s="87">
        <v>10.199999999999999</v>
      </c>
    </row>
    <row r="81" spans="18:22" x14ac:dyDescent="0.25">
      <c r="R81" s="87" t="s">
        <v>126</v>
      </c>
      <c r="S81" s="87" t="s">
        <v>171</v>
      </c>
      <c r="T81" s="87" t="str">
        <f t="shared" si="29"/>
        <v>MisoAroma Mix</v>
      </c>
      <c r="U81" s="87" t="s">
        <v>77</v>
      </c>
      <c r="V81" s="87">
        <v>12.2</v>
      </c>
    </row>
    <row r="82" spans="18:22" x14ac:dyDescent="0.25">
      <c r="R82" s="87" t="s">
        <v>126</v>
      </c>
      <c r="S82" s="87" t="s">
        <v>171</v>
      </c>
      <c r="T82" s="87" t="str">
        <f t="shared" si="29"/>
        <v>MisoFiller</v>
      </c>
      <c r="U82" s="87" t="s">
        <v>4</v>
      </c>
      <c r="V82" s="87">
        <v>0</v>
      </c>
    </row>
    <row r="83" spans="18:22" x14ac:dyDescent="0.25">
      <c r="R83" s="87" t="s">
        <v>126</v>
      </c>
      <c r="S83" s="87" t="s">
        <v>171</v>
      </c>
      <c r="T83" s="87" t="str">
        <f t="shared" si="29"/>
        <v>MisoFruits</v>
      </c>
      <c r="U83" s="87" t="s">
        <v>1</v>
      </c>
      <c r="V83" s="87">
        <v>45.3</v>
      </c>
    </row>
    <row r="84" spans="18:22" x14ac:dyDescent="0.25">
      <c r="R84" s="87" t="s">
        <v>126</v>
      </c>
      <c r="S84" s="87" t="s">
        <v>171</v>
      </c>
      <c r="T84" s="87" t="str">
        <f t="shared" si="29"/>
        <v>MisoMinerals</v>
      </c>
      <c r="U84" s="87" t="s">
        <v>3</v>
      </c>
      <c r="V84" s="87">
        <v>12.5</v>
      </c>
    </row>
    <row r="85" spans="18:22" x14ac:dyDescent="0.25">
      <c r="R85" s="87" t="s">
        <v>126</v>
      </c>
      <c r="S85" s="87" t="s">
        <v>171</v>
      </c>
      <c r="T85" s="87" t="str">
        <f t="shared" si="29"/>
        <v>MisoNectar</v>
      </c>
      <c r="U85" s="87" t="s">
        <v>0</v>
      </c>
      <c r="V85" s="87">
        <v>19.5</v>
      </c>
    </row>
    <row r="86" spans="18:22" x14ac:dyDescent="0.25">
      <c r="R86" s="87" t="s">
        <v>126</v>
      </c>
      <c r="S86" s="87" t="s">
        <v>171</v>
      </c>
      <c r="T86" s="87" t="str">
        <f t="shared" si="29"/>
        <v>MisoSeasoning</v>
      </c>
      <c r="U86" s="87" t="s">
        <v>2</v>
      </c>
      <c r="V86" s="87">
        <v>10.5</v>
      </c>
    </row>
    <row r="87" spans="18:22" x14ac:dyDescent="0.25">
      <c r="R87" s="87" t="s">
        <v>127</v>
      </c>
      <c r="S87" s="87" t="s">
        <v>172</v>
      </c>
      <c r="T87" s="87" t="str">
        <f t="shared" si="29"/>
        <v>AponiAroma Mix</v>
      </c>
      <c r="U87" s="87" t="s">
        <v>77</v>
      </c>
      <c r="V87" s="87">
        <v>12.4</v>
      </c>
    </row>
    <row r="88" spans="18:22" x14ac:dyDescent="0.25">
      <c r="R88" s="87" t="s">
        <v>127</v>
      </c>
      <c r="S88" s="87" t="s">
        <v>172</v>
      </c>
      <c r="T88" s="87" t="str">
        <f t="shared" si="29"/>
        <v>AponiFiller</v>
      </c>
      <c r="U88" s="87" t="s">
        <v>4</v>
      </c>
      <c r="V88" s="87">
        <v>0</v>
      </c>
    </row>
    <row r="89" spans="18:22" x14ac:dyDescent="0.25">
      <c r="R89" s="87" t="s">
        <v>127</v>
      </c>
      <c r="S89" s="87" t="s">
        <v>172</v>
      </c>
      <c r="T89" s="87" t="str">
        <f t="shared" si="29"/>
        <v>AponiFruits</v>
      </c>
      <c r="U89" s="87" t="s">
        <v>1</v>
      </c>
      <c r="V89" s="87">
        <v>45</v>
      </c>
    </row>
    <row r="90" spans="18:22" x14ac:dyDescent="0.25">
      <c r="R90" s="87" t="s">
        <v>127</v>
      </c>
      <c r="S90" s="87" t="s">
        <v>172</v>
      </c>
      <c r="T90" s="87" t="str">
        <f t="shared" si="29"/>
        <v>AponiMinerals</v>
      </c>
      <c r="U90" s="87" t="s">
        <v>3</v>
      </c>
      <c r="V90" s="87">
        <v>11.8</v>
      </c>
    </row>
    <row r="91" spans="18:22" x14ac:dyDescent="0.25">
      <c r="R91" s="87" t="s">
        <v>127</v>
      </c>
      <c r="S91" s="87" t="s">
        <v>172</v>
      </c>
      <c r="T91" s="87" t="str">
        <f t="shared" si="29"/>
        <v>AponiNectar</v>
      </c>
      <c r="U91" s="87" t="s">
        <v>0</v>
      </c>
      <c r="V91" s="87">
        <v>19.7</v>
      </c>
    </row>
    <row r="92" spans="18:22" x14ac:dyDescent="0.25">
      <c r="R92" s="87" t="s">
        <v>127</v>
      </c>
      <c r="S92" s="87" t="s">
        <v>172</v>
      </c>
      <c r="T92" s="87" t="str">
        <f t="shared" si="29"/>
        <v>AponiSeasoning</v>
      </c>
      <c r="U92" s="87" t="s">
        <v>2</v>
      </c>
      <c r="V92" s="87">
        <v>11</v>
      </c>
    </row>
    <row r="93" spans="18:22" x14ac:dyDescent="0.25">
      <c r="R93" s="87" t="s">
        <v>128</v>
      </c>
      <c r="S93" s="87" t="s">
        <v>173</v>
      </c>
      <c r="T93" s="87" t="str">
        <f t="shared" si="29"/>
        <v>YokiAroma Mix</v>
      </c>
      <c r="U93" s="87" t="s">
        <v>77</v>
      </c>
      <c r="V93" s="87">
        <v>14.6</v>
      </c>
    </row>
    <row r="94" spans="18:22" x14ac:dyDescent="0.25">
      <c r="R94" s="87" t="s">
        <v>128</v>
      </c>
      <c r="S94" s="87" t="s">
        <v>173</v>
      </c>
      <c r="T94" s="87" t="str">
        <f t="shared" si="29"/>
        <v>YokiFiller</v>
      </c>
      <c r="U94" s="87" t="s">
        <v>4</v>
      </c>
      <c r="V94" s="87">
        <v>0</v>
      </c>
    </row>
    <row r="95" spans="18:22" x14ac:dyDescent="0.25">
      <c r="R95" s="87" t="s">
        <v>128</v>
      </c>
      <c r="S95" s="87" t="s">
        <v>173</v>
      </c>
      <c r="T95" s="87" t="str">
        <f t="shared" si="29"/>
        <v>YokiFruits</v>
      </c>
      <c r="U95" s="87" t="s">
        <v>1</v>
      </c>
      <c r="V95" s="87">
        <v>26.5</v>
      </c>
    </row>
    <row r="96" spans="18:22" x14ac:dyDescent="0.25">
      <c r="R96" s="87" t="s">
        <v>128</v>
      </c>
      <c r="S96" s="87" t="s">
        <v>173</v>
      </c>
      <c r="T96" s="87" t="str">
        <f t="shared" si="29"/>
        <v>YokiMinerals</v>
      </c>
      <c r="U96" s="87" t="s">
        <v>3</v>
      </c>
      <c r="V96" s="87">
        <v>16.399999999999999</v>
      </c>
    </row>
    <row r="97" spans="18:22" x14ac:dyDescent="0.25">
      <c r="R97" s="87" t="s">
        <v>128</v>
      </c>
      <c r="S97" s="87" t="s">
        <v>173</v>
      </c>
      <c r="T97" s="87" t="str">
        <f t="shared" si="29"/>
        <v>YokiNectar</v>
      </c>
      <c r="U97" s="87" t="s">
        <v>0</v>
      </c>
      <c r="V97" s="87">
        <v>29.5</v>
      </c>
    </row>
    <row r="98" spans="18:22" x14ac:dyDescent="0.25">
      <c r="R98" s="87" t="s">
        <v>128</v>
      </c>
      <c r="S98" s="87" t="s">
        <v>173</v>
      </c>
      <c r="T98" s="87" t="str">
        <f t="shared" si="29"/>
        <v>YokiSeasoning</v>
      </c>
      <c r="U98" s="87" t="s">
        <v>2</v>
      </c>
      <c r="V98" s="87">
        <v>13</v>
      </c>
    </row>
    <row r="99" spans="18:22" x14ac:dyDescent="0.25">
      <c r="R99" s="87" t="s">
        <v>129</v>
      </c>
      <c r="S99" s="87" t="s">
        <v>70</v>
      </c>
      <c r="T99" s="87" t="str">
        <f t="shared" si="29"/>
        <v>Fuji DrinkAroma Mix</v>
      </c>
      <c r="U99" s="87" t="s">
        <v>77</v>
      </c>
      <c r="V99" s="87">
        <v>12.3</v>
      </c>
    </row>
    <row r="100" spans="18:22" x14ac:dyDescent="0.25">
      <c r="R100" s="87" t="s">
        <v>129</v>
      </c>
      <c r="S100" s="87" t="s">
        <v>70</v>
      </c>
      <c r="T100" s="87" t="str">
        <f t="shared" si="29"/>
        <v>Fuji DrinkFiller</v>
      </c>
      <c r="U100" s="87" t="s">
        <v>4</v>
      </c>
      <c r="V100" s="87">
        <v>0</v>
      </c>
    </row>
    <row r="101" spans="18:22" x14ac:dyDescent="0.25">
      <c r="R101" s="87" t="s">
        <v>129</v>
      </c>
      <c r="S101" s="87" t="s">
        <v>70</v>
      </c>
      <c r="T101" s="87" t="str">
        <f t="shared" si="29"/>
        <v>Fuji DrinkFruits</v>
      </c>
      <c r="U101" s="87" t="s">
        <v>1</v>
      </c>
      <c r="V101" s="87">
        <v>45.6</v>
      </c>
    </row>
    <row r="102" spans="18:22" x14ac:dyDescent="0.25">
      <c r="R102" s="87" t="s">
        <v>129</v>
      </c>
      <c r="S102" s="87" t="s">
        <v>70</v>
      </c>
      <c r="T102" s="87" t="str">
        <f t="shared" si="29"/>
        <v>Fuji DrinkMinerals</v>
      </c>
      <c r="U102" s="87" t="s">
        <v>3</v>
      </c>
      <c r="V102" s="87">
        <v>12.2</v>
      </c>
    </row>
    <row r="103" spans="18:22" x14ac:dyDescent="0.25">
      <c r="R103" s="87" t="s">
        <v>129</v>
      </c>
      <c r="S103" s="87" t="s">
        <v>70</v>
      </c>
      <c r="T103" s="87" t="str">
        <f t="shared" si="29"/>
        <v>Fuji DrinkNectar</v>
      </c>
      <c r="U103" s="87" t="s">
        <v>0</v>
      </c>
      <c r="V103" s="87">
        <v>19.8</v>
      </c>
    </row>
    <row r="104" spans="18:22" x14ac:dyDescent="0.25">
      <c r="R104" s="87" t="s">
        <v>129</v>
      </c>
      <c r="S104" s="87" t="s">
        <v>70</v>
      </c>
      <c r="T104" s="87" t="str">
        <f t="shared" si="29"/>
        <v>Fuji DrinkSeasoning</v>
      </c>
      <c r="U104" s="87" t="s">
        <v>2</v>
      </c>
      <c r="V104" s="87">
        <v>10.199999999999999</v>
      </c>
    </row>
    <row r="105" spans="18:22" x14ac:dyDescent="0.25">
      <c r="R105" s="87" t="s">
        <v>130</v>
      </c>
      <c r="S105" s="87" t="s">
        <v>71</v>
      </c>
      <c r="T105" s="87" t="str">
        <f t="shared" si="29"/>
        <v>Inula DrinkAroma Mix</v>
      </c>
      <c r="U105" s="87" t="s">
        <v>77</v>
      </c>
      <c r="V105" s="87">
        <v>11</v>
      </c>
    </row>
    <row r="106" spans="18:22" x14ac:dyDescent="0.25">
      <c r="R106" s="87" t="s">
        <v>130</v>
      </c>
      <c r="S106" s="87" t="s">
        <v>71</v>
      </c>
      <c r="T106" s="87" t="str">
        <f t="shared" si="29"/>
        <v>Inula DrinkFiller</v>
      </c>
      <c r="U106" s="87" t="s">
        <v>4</v>
      </c>
      <c r="V106" s="87">
        <v>9</v>
      </c>
    </row>
    <row r="107" spans="18:22" x14ac:dyDescent="0.25">
      <c r="R107" s="87" t="s">
        <v>130</v>
      </c>
      <c r="S107" s="87" t="s">
        <v>71</v>
      </c>
      <c r="T107" s="87" t="str">
        <f t="shared" si="29"/>
        <v>Inula DrinkFruits</v>
      </c>
      <c r="U107" s="87" t="s">
        <v>1</v>
      </c>
      <c r="V107" s="87">
        <v>40.9</v>
      </c>
    </row>
    <row r="108" spans="18:22" x14ac:dyDescent="0.25">
      <c r="R108" s="87" t="s">
        <v>130</v>
      </c>
      <c r="S108" s="87" t="s">
        <v>71</v>
      </c>
      <c r="T108" s="87" t="str">
        <f t="shared" si="29"/>
        <v>Inula DrinkMinerals</v>
      </c>
      <c r="U108" s="87" t="s">
        <v>3</v>
      </c>
      <c r="V108" s="87">
        <v>11.8</v>
      </c>
    </row>
    <row r="109" spans="18:22" x14ac:dyDescent="0.25">
      <c r="R109" s="87" t="s">
        <v>130</v>
      </c>
      <c r="S109" s="87" t="s">
        <v>71</v>
      </c>
      <c r="T109" s="87" t="str">
        <f t="shared" si="29"/>
        <v>Inula DrinkNectar</v>
      </c>
      <c r="U109" s="87" t="s">
        <v>0</v>
      </c>
      <c r="V109" s="87">
        <v>18</v>
      </c>
    </row>
    <row r="110" spans="18:22" x14ac:dyDescent="0.25">
      <c r="R110" s="87" t="s">
        <v>130</v>
      </c>
      <c r="S110" s="87" t="s">
        <v>71</v>
      </c>
      <c r="T110" s="87" t="str">
        <f t="shared" si="29"/>
        <v>Inula DrinkSeasoning</v>
      </c>
      <c r="U110" s="87" t="s">
        <v>2</v>
      </c>
      <c r="V110" s="87">
        <v>9.3000000000000007</v>
      </c>
    </row>
    <row r="111" spans="18:22" x14ac:dyDescent="0.25">
      <c r="R111" s="87" t="s">
        <v>131</v>
      </c>
      <c r="S111" s="87" t="s">
        <v>174</v>
      </c>
      <c r="T111" s="87" t="str">
        <f t="shared" si="29"/>
        <v>Super DrinkAroma Mix</v>
      </c>
      <c r="U111" s="87" t="s">
        <v>77</v>
      </c>
      <c r="V111" s="87">
        <v>12.3</v>
      </c>
    </row>
    <row r="112" spans="18:22" x14ac:dyDescent="0.25">
      <c r="R112" s="87" t="s">
        <v>131</v>
      </c>
      <c r="S112" s="87" t="s">
        <v>174</v>
      </c>
      <c r="T112" s="87" t="str">
        <f t="shared" si="29"/>
        <v>Super DrinkFiller</v>
      </c>
      <c r="U112" s="87" t="s">
        <v>4</v>
      </c>
      <c r="V112" s="87">
        <v>0</v>
      </c>
    </row>
    <row r="113" spans="18:22" x14ac:dyDescent="0.25">
      <c r="R113" s="87" t="s">
        <v>131</v>
      </c>
      <c r="S113" s="87" t="s">
        <v>174</v>
      </c>
      <c r="T113" s="87" t="str">
        <f t="shared" si="29"/>
        <v>Super DrinkFruits</v>
      </c>
      <c r="U113" s="87" t="s">
        <v>1</v>
      </c>
      <c r="V113" s="87">
        <v>45.5</v>
      </c>
    </row>
    <row r="114" spans="18:22" x14ac:dyDescent="0.25">
      <c r="R114" s="87" t="s">
        <v>131</v>
      </c>
      <c r="S114" s="87" t="s">
        <v>174</v>
      </c>
      <c r="T114" s="87" t="str">
        <f t="shared" si="29"/>
        <v>Super DrinkMinerals</v>
      </c>
      <c r="U114" s="87" t="s">
        <v>3</v>
      </c>
      <c r="V114" s="87">
        <v>12.5</v>
      </c>
    </row>
    <row r="115" spans="18:22" x14ac:dyDescent="0.25">
      <c r="R115" s="87" t="s">
        <v>131</v>
      </c>
      <c r="S115" s="87" t="s">
        <v>174</v>
      </c>
      <c r="T115" s="87" t="str">
        <f t="shared" si="29"/>
        <v>Super DrinkNectar</v>
      </c>
      <c r="U115" s="87" t="s">
        <v>0</v>
      </c>
      <c r="V115" s="87">
        <v>19.7</v>
      </c>
    </row>
    <row r="116" spans="18:22" x14ac:dyDescent="0.25">
      <c r="R116" s="87" t="s">
        <v>131</v>
      </c>
      <c r="S116" s="87" t="s">
        <v>174</v>
      </c>
      <c r="T116" s="87" t="str">
        <f t="shared" si="29"/>
        <v>Super DrinkSeasoning</v>
      </c>
      <c r="U116" s="87" t="s">
        <v>2</v>
      </c>
      <c r="V116" s="87">
        <v>10.1</v>
      </c>
    </row>
    <row r="117" spans="18:22" x14ac:dyDescent="0.25">
      <c r="R117" s="87" t="s">
        <v>132</v>
      </c>
      <c r="S117" s="87" t="s">
        <v>38</v>
      </c>
      <c r="T117" s="87" t="str">
        <f t="shared" si="29"/>
        <v>ChitraCleanser</v>
      </c>
      <c r="U117" s="87" t="s">
        <v>11</v>
      </c>
      <c r="V117" s="87">
        <v>27.6</v>
      </c>
    </row>
    <row r="118" spans="18:22" x14ac:dyDescent="0.25">
      <c r="R118" s="87" t="s">
        <v>132</v>
      </c>
      <c r="S118" s="87" t="s">
        <v>38</v>
      </c>
      <c r="T118" s="87" t="str">
        <f t="shared" si="29"/>
        <v>ChitraConditioner</v>
      </c>
      <c r="U118" s="87" t="s">
        <v>15</v>
      </c>
      <c r="V118" s="87">
        <v>13.2</v>
      </c>
    </row>
    <row r="119" spans="18:22" x14ac:dyDescent="0.25">
      <c r="R119" s="87" t="s">
        <v>132</v>
      </c>
      <c r="S119" s="87" t="s">
        <v>38</v>
      </c>
      <c r="T119" s="87" t="str">
        <f t="shared" si="29"/>
        <v>ChitraMedicinal</v>
      </c>
      <c r="U119" s="87" t="s">
        <v>14</v>
      </c>
      <c r="V119" s="87">
        <v>7.5</v>
      </c>
    </row>
    <row r="120" spans="18:22" x14ac:dyDescent="0.25">
      <c r="R120" s="87" t="s">
        <v>132</v>
      </c>
      <c r="S120" s="87" t="s">
        <v>38</v>
      </c>
      <c r="T120" s="87" t="str">
        <f t="shared" si="29"/>
        <v>ChitraMoisturiser</v>
      </c>
      <c r="U120" s="87" t="s">
        <v>12</v>
      </c>
      <c r="V120" s="87">
        <v>36.9</v>
      </c>
    </row>
    <row r="121" spans="18:22" x14ac:dyDescent="0.25">
      <c r="R121" s="87" t="s">
        <v>132</v>
      </c>
      <c r="S121" s="87" t="s">
        <v>38</v>
      </c>
      <c r="T121" s="87" t="str">
        <f t="shared" si="29"/>
        <v>ChitraPerfume</v>
      </c>
      <c r="U121" s="87" t="s">
        <v>13</v>
      </c>
      <c r="V121" s="87">
        <v>7.9</v>
      </c>
    </row>
    <row r="122" spans="18:22" x14ac:dyDescent="0.25">
      <c r="R122" s="87" t="s">
        <v>132</v>
      </c>
      <c r="S122" s="87" t="s">
        <v>38</v>
      </c>
      <c r="T122" s="87" t="str">
        <f t="shared" si="29"/>
        <v>ChitraVitamins</v>
      </c>
      <c r="U122" s="87" t="s">
        <v>8</v>
      </c>
      <c r="V122" s="87">
        <v>6.9</v>
      </c>
    </row>
    <row r="123" spans="18:22" x14ac:dyDescent="0.25">
      <c r="R123" s="87" t="s">
        <v>133</v>
      </c>
      <c r="S123" s="87" t="s">
        <v>39</v>
      </c>
      <c r="T123" s="87" t="str">
        <f t="shared" si="29"/>
        <v>SchisandraCleanser</v>
      </c>
      <c r="U123" s="87" t="s">
        <v>11</v>
      </c>
      <c r="V123" s="87">
        <v>29.7</v>
      </c>
    </row>
    <row r="124" spans="18:22" x14ac:dyDescent="0.25">
      <c r="R124" s="87" t="s">
        <v>133</v>
      </c>
      <c r="S124" s="87" t="s">
        <v>39</v>
      </c>
      <c r="T124" s="87" t="str">
        <f t="shared" si="29"/>
        <v>SchisandraConditioner</v>
      </c>
      <c r="U124" s="87" t="s">
        <v>15</v>
      </c>
      <c r="V124" s="87">
        <v>13.7</v>
      </c>
    </row>
    <row r="125" spans="18:22" x14ac:dyDescent="0.25">
      <c r="R125" s="87" t="s">
        <v>133</v>
      </c>
      <c r="S125" s="87" t="s">
        <v>39</v>
      </c>
      <c r="T125" s="87" t="str">
        <f t="shared" si="29"/>
        <v>SchisandraMedicinal</v>
      </c>
      <c r="U125" s="87" t="s">
        <v>14</v>
      </c>
      <c r="V125" s="87">
        <v>7.9</v>
      </c>
    </row>
    <row r="126" spans="18:22" x14ac:dyDescent="0.25">
      <c r="R126" s="87" t="s">
        <v>133</v>
      </c>
      <c r="S126" s="87" t="s">
        <v>39</v>
      </c>
      <c r="T126" s="87" t="str">
        <f t="shared" si="29"/>
        <v>SchisandraMoisturiser</v>
      </c>
      <c r="U126" s="87" t="s">
        <v>12</v>
      </c>
      <c r="V126" s="87">
        <v>35.200000000000003</v>
      </c>
    </row>
    <row r="127" spans="18:22" x14ac:dyDescent="0.25">
      <c r="R127" s="87" t="s">
        <v>133</v>
      </c>
      <c r="S127" s="87" t="s">
        <v>39</v>
      </c>
      <c r="T127" s="87" t="str">
        <f t="shared" si="29"/>
        <v>SchisandraPerfume</v>
      </c>
      <c r="U127" s="87" t="s">
        <v>13</v>
      </c>
      <c r="V127" s="87">
        <v>6.5</v>
      </c>
    </row>
    <row r="128" spans="18:22" x14ac:dyDescent="0.25">
      <c r="R128" s="87" t="s">
        <v>133</v>
      </c>
      <c r="S128" s="87" t="s">
        <v>39</v>
      </c>
      <c r="T128" s="87" t="str">
        <f t="shared" si="29"/>
        <v>SchisandraVitamins</v>
      </c>
      <c r="U128" s="87" t="s">
        <v>8</v>
      </c>
      <c r="V128" s="87">
        <v>7</v>
      </c>
    </row>
    <row r="129" spans="18:22" x14ac:dyDescent="0.25">
      <c r="R129" s="87" t="s">
        <v>134</v>
      </c>
      <c r="S129" s="87" t="s">
        <v>56</v>
      </c>
      <c r="T129" s="87" t="str">
        <f t="shared" si="29"/>
        <v>TareCleanser</v>
      </c>
      <c r="U129" s="87" t="s">
        <v>11</v>
      </c>
      <c r="V129" s="87">
        <v>34</v>
      </c>
    </row>
    <row r="130" spans="18:22" x14ac:dyDescent="0.25">
      <c r="R130" s="87" t="s">
        <v>134</v>
      </c>
      <c r="S130" s="87" t="s">
        <v>56</v>
      </c>
      <c r="T130" s="87" t="str">
        <f t="shared" si="29"/>
        <v>TareConditioner</v>
      </c>
      <c r="U130" s="87" t="s">
        <v>15</v>
      </c>
      <c r="V130" s="87">
        <v>20</v>
      </c>
    </row>
    <row r="131" spans="18:22" x14ac:dyDescent="0.25">
      <c r="R131" s="87" t="s">
        <v>134</v>
      </c>
      <c r="S131" s="87" t="s">
        <v>56</v>
      </c>
      <c r="T131" s="87" t="str">
        <f t="shared" ref="T131:T194" si="30">S131&amp;U131</f>
        <v>TareMedicinal</v>
      </c>
      <c r="U131" s="87" t="s">
        <v>14</v>
      </c>
      <c r="V131" s="87">
        <v>7</v>
      </c>
    </row>
    <row r="132" spans="18:22" x14ac:dyDescent="0.25">
      <c r="R132" s="87" t="s">
        <v>134</v>
      </c>
      <c r="S132" s="87" t="s">
        <v>56</v>
      </c>
      <c r="T132" s="87" t="str">
        <f t="shared" si="30"/>
        <v>TareMoisturiser</v>
      </c>
      <c r="U132" s="87" t="s">
        <v>12</v>
      </c>
      <c r="V132" s="87">
        <v>25</v>
      </c>
    </row>
    <row r="133" spans="18:22" x14ac:dyDescent="0.25">
      <c r="R133" s="87" t="s">
        <v>134</v>
      </c>
      <c r="S133" s="87" t="s">
        <v>56</v>
      </c>
      <c r="T133" s="87" t="str">
        <f t="shared" si="30"/>
        <v>TarePerfume</v>
      </c>
      <c r="U133" s="87" t="s">
        <v>13</v>
      </c>
      <c r="V133" s="87">
        <v>7</v>
      </c>
    </row>
    <row r="134" spans="18:22" x14ac:dyDescent="0.25">
      <c r="R134" s="87" t="s">
        <v>134</v>
      </c>
      <c r="S134" s="87" t="s">
        <v>56</v>
      </c>
      <c r="T134" s="87" t="str">
        <f t="shared" si="30"/>
        <v>TareVitamins</v>
      </c>
      <c r="U134" s="87" t="s">
        <v>8</v>
      </c>
      <c r="V134" s="87">
        <v>7</v>
      </c>
    </row>
    <row r="135" spans="18:22" x14ac:dyDescent="0.25">
      <c r="R135" s="87" t="s">
        <v>135</v>
      </c>
      <c r="S135" s="87" t="s">
        <v>57</v>
      </c>
      <c r="T135" s="87" t="str">
        <f t="shared" si="30"/>
        <v>VishaCleanser</v>
      </c>
      <c r="U135" s="87" t="s">
        <v>11</v>
      </c>
      <c r="V135" s="87">
        <v>30</v>
      </c>
    </row>
    <row r="136" spans="18:22" x14ac:dyDescent="0.25">
      <c r="R136" s="87" t="s">
        <v>135</v>
      </c>
      <c r="S136" s="87" t="s">
        <v>57</v>
      </c>
      <c r="T136" s="87" t="str">
        <f t="shared" si="30"/>
        <v>VishaConditioner</v>
      </c>
      <c r="U136" s="87" t="s">
        <v>15</v>
      </c>
      <c r="V136" s="87">
        <v>10</v>
      </c>
    </row>
    <row r="137" spans="18:22" x14ac:dyDescent="0.25">
      <c r="R137" s="87" t="s">
        <v>135</v>
      </c>
      <c r="S137" s="87" t="s">
        <v>57</v>
      </c>
      <c r="T137" s="87" t="str">
        <f t="shared" si="30"/>
        <v>VishaMedicinal</v>
      </c>
      <c r="U137" s="87" t="s">
        <v>14</v>
      </c>
      <c r="V137" s="87">
        <v>7</v>
      </c>
    </row>
    <row r="138" spans="18:22" x14ac:dyDescent="0.25">
      <c r="R138" s="87" t="s">
        <v>135</v>
      </c>
      <c r="S138" s="87" t="s">
        <v>57</v>
      </c>
      <c r="T138" s="87" t="str">
        <f t="shared" si="30"/>
        <v>VishaMoisturiser</v>
      </c>
      <c r="U138" s="87" t="s">
        <v>12</v>
      </c>
      <c r="V138" s="87">
        <v>35</v>
      </c>
    </row>
    <row r="139" spans="18:22" x14ac:dyDescent="0.25">
      <c r="R139" s="87" t="s">
        <v>135</v>
      </c>
      <c r="S139" s="87" t="s">
        <v>57</v>
      </c>
      <c r="T139" s="87" t="str">
        <f t="shared" si="30"/>
        <v>VishaPerfume</v>
      </c>
      <c r="U139" s="87" t="s">
        <v>13</v>
      </c>
      <c r="V139" s="87">
        <v>8</v>
      </c>
    </row>
    <row r="140" spans="18:22" x14ac:dyDescent="0.25">
      <c r="R140" s="87" t="s">
        <v>135</v>
      </c>
      <c r="S140" s="87" t="s">
        <v>57</v>
      </c>
      <c r="T140" s="87" t="str">
        <f t="shared" si="30"/>
        <v>VishaVitamins</v>
      </c>
      <c r="U140" s="87" t="s">
        <v>8</v>
      </c>
      <c r="V140" s="87">
        <v>10</v>
      </c>
    </row>
    <row r="141" spans="18:22" x14ac:dyDescent="0.25">
      <c r="R141" s="87" t="s">
        <v>136</v>
      </c>
      <c r="S141" s="87" t="s">
        <v>40</v>
      </c>
      <c r="T141" s="87" t="str">
        <f t="shared" si="30"/>
        <v>OkuraCleanser</v>
      </c>
      <c r="U141" s="87" t="s">
        <v>11</v>
      </c>
      <c r="V141" s="87">
        <v>27.9</v>
      </c>
    </row>
    <row r="142" spans="18:22" x14ac:dyDescent="0.25">
      <c r="R142" s="87" t="s">
        <v>136</v>
      </c>
      <c r="S142" s="87" t="s">
        <v>40</v>
      </c>
      <c r="T142" s="87" t="str">
        <f t="shared" si="30"/>
        <v>OkuraConditioner</v>
      </c>
      <c r="U142" s="87" t="s">
        <v>15</v>
      </c>
      <c r="V142" s="87">
        <v>13.1</v>
      </c>
    </row>
    <row r="143" spans="18:22" x14ac:dyDescent="0.25">
      <c r="R143" s="87" t="s">
        <v>136</v>
      </c>
      <c r="S143" s="87" t="s">
        <v>40</v>
      </c>
      <c r="T143" s="87" t="str">
        <f t="shared" si="30"/>
        <v>OkuraMedicinal</v>
      </c>
      <c r="U143" s="87" t="s">
        <v>14</v>
      </c>
      <c r="V143" s="87">
        <v>7.4</v>
      </c>
    </row>
    <row r="144" spans="18:22" x14ac:dyDescent="0.25">
      <c r="R144" s="87" t="s">
        <v>136</v>
      </c>
      <c r="S144" s="87" t="s">
        <v>40</v>
      </c>
      <c r="T144" s="87" t="str">
        <f t="shared" si="30"/>
        <v>OkuraMoisturiser</v>
      </c>
      <c r="U144" s="87" t="s">
        <v>12</v>
      </c>
      <c r="V144" s="87">
        <v>36.6</v>
      </c>
    </row>
    <row r="145" spans="18:22" x14ac:dyDescent="0.25">
      <c r="R145" s="87" t="s">
        <v>136</v>
      </c>
      <c r="S145" s="87" t="s">
        <v>40</v>
      </c>
      <c r="T145" s="87" t="str">
        <f t="shared" si="30"/>
        <v>OkuraPerfume</v>
      </c>
      <c r="U145" s="87" t="s">
        <v>13</v>
      </c>
      <c r="V145" s="87">
        <v>8.1</v>
      </c>
    </row>
    <row r="146" spans="18:22" x14ac:dyDescent="0.25">
      <c r="R146" s="87" t="s">
        <v>136</v>
      </c>
      <c r="S146" s="87" t="s">
        <v>40</v>
      </c>
      <c r="T146" s="87" t="str">
        <f t="shared" si="30"/>
        <v>OkuraVitamins</v>
      </c>
      <c r="U146" s="87" t="s">
        <v>8</v>
      </c>
      <c r="V146" s="87">
        <v>6.8</v>
      </c>
    </row>
    <row r="147" spans="18:22" x14ac:dyDescent="0.25">
      <c r="R147" s="87" t="s">
        <v>137</v>
      </c>
      <c r="S147" s="87" t="s">
        <v>59</v>
      </c>
      <c r="T147" s="87" t="str">
        <f t="shared" si="30"/>
        <v>PhuCleanser</v>
      </c>
      <c r="U147" s="87" t="s">
        <v>11</v>
      </c>
      <c r="V147" s="87">
        <v>35</v>
      </c>
    </row>
    <row r="148" spans="18:22" x14ac:dyDescent="0.25">
      <c r="R148" s="87" t="s">
        <v>137</v>
      </c>
      <c r="S148" s="87" t="s">
        <v>59</v>
      </c>
      <c r="T148" s="87" t="str">
        <f t="shared" si="30"/>
        <v>PhuConditioner</v>
      </c>
      <c r="U148" s="87" t="s">
        <v>15</v>
      </c>
      <c r="V148" s="87">
        <v>15</v>
      </c>
    </row>
    <row r="149" spans="18:22" x14ac:dyDescent="0.25">
      <c r="R149" s="87" t="s">
        <v>137</v>
      </c>
      <c r="S149" s="87" t="s">
        <v>59</v>
      </c>
      <c r="T149" s="87" t="str">
        <f t="shared" si="30"/>
        <v>PhuMedicinal</v>
      </c>
      <c r="U149" s="87" t="s">
        <v>14</v>
      </c>
      <c r="V149" s="87">
        <v>7</v>
      </c>
    </row>
    <row r="150" spans="18:22" x14ac:dyDescent="0.25">
      <c r="R150" s="87" t="s">
        <v>137</v>
      </c>
      <c r="S150" s="87" t="s">
        <v>59</v>
      </c>
      <c r="T150" s="87" t="str">
        <f t="shared" si="30"/>
        <v>PhuMoisturiser</v>
      </c>
      <c r="U150" s="87" t="s">
        <v>12</v>
      </c>
      <c r="V150" s="87">
        <v>30</v>
      </c>
    </row>
    <row r="151" spans="18:22" x14ac:dyDescent="0.25">
      <c r="R151" s="87" t="s">
        <v>137</v>
      </c>
      <c r="S151" s="87" t="s">
        <v>59</v>
      </c>
      <c r="T151" s="87" t="str">
        <f t="shared" si="30"/>
        <v>PhuPerfume</v>
      </c>
      <c r="U151" s="87" t="s">
        <v>13</v>
      </c>
      <c r="V151" s="87">
        <v>6</v>
      </c>
    </row>
    <row r="152" spans="18:22" x14ac:dyDescent="0.25">
      <c r="R152" s="87" t="s">
        <v>137</v>
      </c>
      <c r="S152" s="87" t="s">
        <v>59</v>
      </c>
      <c r="T152" s="87" t="str">
        <f t="shared" si="30"/>
        <v>PhuVitamins</v>
      </c>
      <c r="U152" s="87" t="s">
        <v>8</v>
      </c>
      <c r="V152" s="87">
        <v>7</v>
      </c>
    </row>
    <row r="153" spans="18:22" x14ac:dyDescent="0.25">
      <c r="R153" s="87" t="s">
        <v>138</v>
      </c>
      <c r="S153" s="87" t="s">
        <v>58</v>
      </c>
      <c r="T153" s="87" t="str">
        <f t="shared" si="30"/>
        <v>YumaCleanser</v>
      </c>
      <c r="U153" s="87" t="s">
        <v>11</v>
      </c>
      <c r="V153" s="87">
        <v>30</v>
      </c>
    </row>
    <row r="154" spans="18:22" x14ac:dyDescent="0.25">
      <c r="R154" s="87" t="s">
        <v>138</v>
      </c>
      <c r="S154" s="87" t="s">
        <v>58</v>
      </c>
      <c r="T154" s="87" t="str">
        <f t="shared" si="30"/>
        <v>YumaConditioner</v>
      </c>
      <c r="U154" s="87" t="s">
        <v>15</v>
      </c>
      <c r="V154" s="87">
        <v>7</v>
      </c>
    </row>
    <row r="155" spans="18:22" x14ac:dyDescent="0.25">
      <c r="R155" s="87" t="s">
        <v>138</v>
      </c>
      <c r="S155" s="87" t="s">
        <v>58</v>
      </c>
      <c r="T155" s="87" t="str">
        <f t="shared" si="30"/>
        <v>YumaMedicinal</v>
      </c>
      <c r="U155" s="87" t="s">
        <v>14</v>
      </c>
      <c r="V155" s="87">
        <v>7</v>
      </c>
    </row>
    <row r="156" spans="18:22" x14ac:dyDescent="0.25">
      <c r="R156" s="87" t="s">
        <v>138</v>
      </c>
      <c r="S156" s="87" t="s">
        <v>58</v>
      </c>
      <c r="T156" s="87" t="str">
        <f t="shared" si="30"/>
        <v>YumaMoisturiser</v>
      </c>
      <c r="U156" s="87" t="s">
        <v>12</v>
      </c>
      <c r="V156" s="87">
        <v>40</v>
      </c>
    </row>
    <row r="157" spans="18:22" x14ac:dyDescent="0.25">
      <c r="R157" s="87" t="s">
        <v>138</v>
      </c>
      <c r="S157" s="87" t="s">
        <v>58</v>
      </c>
      <c r="T157" s="87" t="str">
        <f t="shared" si="30"/>
        <v>YumaPerfume</v>
      </c>
      <c r="U157" s="87" t="s">
        <v>13</v>
      </c>
      <c r="V157" s="87">
        <v>12</v>
      </c>
    </row>
    <row r="158" spans="18:22" x14ac:dyDescent="0.25">
      <c r="R158" s="87" t="s">
        <v>138</v>
      </c>
      <c r="S158" s="87" t="s">
        <v>58</v>
      </c>
      <c r="T158" s="87" t="str">
        <f t="shared" si="30"/>
        <v>YumaVitamins</v>
      </c>
      <c r="U158" s="87" t="s">
        <v>8</v>
      </c>
      <c r="V158" s="87">
        <v>4</v>
      </c>
    </row>
    <row r="159" spans="18:22" x14ac:dyDescent="0.25">
      <c r="R159" s="87" t="s">
        <v>139</v>
      </c>
      <c r="S159" s="87" t="s">
        <v>41</v>
      </c>
      <c r="T159" s="87" t="str">
        <f t="shared" si="30"/>
        <v>Zhi ZiCleanser</v>
      </c>
      <c r="U159" s="87" t="s">
        <v>11</v>
      </c>
      <c r="V159" s="87">
        <v>29.3</v>
      </c>
    </row>
    <row r="160" spans="18:22" x14ac:dyDescent="0.25">
      <c r="R160" s="87" t="s">
        <v>139</v>
      </c>
      <c r="S160" s="87" t="s">
        <v>41</v>
      </c>
      <c r="T160" s="87" t="str">
        <f t="shared" si="30"/>
        <v>Zhi ZiConditioner</v>
      </c>
      <c r="U160" s="87" t="s">
        <v>15</v>
      </c>
      <c r="V160" s="87">
        <v>13.6</v>
      </c>
    </row>
    <row r="161" spans="18:22" x14ac:dyDescent="0.25">
      <c r="R161" s="87" t="s">
        <v>139</v>
      </c>
      <c r="S161" s="87" t="s">
        <v>41</v>
      </c>
      <c r="T161" s="87" t="str">
        <f t="shared" si="30"/>
        <v>Zhi ZiMedicinal</v>
      </c>
      <c r="U161" s="87" t="s">
        <v>14</v>
      </c>
      <c r="V161" s="87">
        <v>7.8</v>
      </c>
    </row>
    <row r="162" spans="18:22" x14ac:dyDescent="0.25">
      <c r="R162" s="87" t="s">
        <v>139</v>
      </c>
      <c r="S162" s="87" t="s">
        <v>41</v>
      </c>
      <c r="T162" s="87" t="str">
        <f t="shared" si="30"/>
        <v>Zhi ZiMoisturiser</v>
      </c>
      <c r="U162" s="87" t="s">
        <v>12</v>
      </c>
      <c r="V162" s="87">
        <v>35.5</v>
      </c>
    </row>
    <row r="163" spans="18:22" x14ac:dyDescent="0.25">
      <c r="R163" s="87" t="s">
        <v>139</v>
      </c>
      <c r="S163" s="87" t="s">
        <v>41</v>
      </c>
      <c r="T163" s="87" t="str">
        <f t="shared" si="30"/>
        <v>Zhi ZiPerfume</v>
      </c>
      <c r="U163" s="87" t="s">
        <v>13</v>
      </c>
      <c r="V163" s="87">
        <v>6.7</v>
      </c>
    </row>
    <row r="164" spans="18:22" x14ac:dyDescent="0.25">
      <c r="R164" s="87" t="s">
        <v>139</v>
      </c>
      <c r="S164" s="87" t="s">
        <v>41</v>
      </c>
      <c r="T164" s="87" t="str">
        <f t="shared" si="30"/>
        <v>Zhi ZiVitamins</v>
      </c>
      <c r="U164" s="87" t="s">
        <v>8</v>
      </c>
      <c r="V164" s="87">
        <v>7</v>
      </c>
    </row>
    <row r="165" spans="18:22" x14ac:dyDescent="0.25">
      <c r="R165" s="87" t="s">
        <v>140</v>
      </c>
      <c r="S165" s="87" t="s">
        <v>60</v>
      </c>
      <c r="T165" s="87" t="str">
        <f t="shared" si="30"/>
        <v>DaisyCleanser</v>
      </c>
      <c r="U165" s="87" t="s">
        <v>11</v>
      </c>
      <c r="V165" s="87">
        <v>40</v>
      </c>
    </row>
    <row r="166" spans="18:22" x14ac:dyDescent="0.25">
      <c r="R166" s="87" t="s">
        <v>140</v>
      </c>
      <c r="S166" s="87" t="s">
        <v>60</v>
      </c>
      <c r="T166" s="87" t="str">
        <f t="shared" si="30"/>
        <v>DaisyConditioner</v>
      </c>
      <c r="U166" s="87" t="s">
        <v>15</v>
      </c>
      <c r="V166" s="87">
        <v>15</v>
      </c>
    </row>
    <row r="167" spans="18:22" x14ac:dyDescent="0.25">
      <c r="R167" s="87" t="s">
        <v>140</v>
      </c>
      <c r="S167" s="87" t="s">
        <v>60</v>
      </c>
      <c r="T167" s="87" t="str">
        <f t="shared" si="30"/>
        <v>DaisyMedicinal</v>
      </c>
      <c r="U167" s="87" t="s">
        <v>14</v>
      </c>
      <c r="V167" s="87">
        <v>7</v>
      </c>
    </row>
    <row r="168" spans="18:22" x14ac:dyDescent="0.25">
      <c r="R168" s="87" t="s">
        <v>140</v>
      </c>
      <c r="S168" s="87" t="s">
        <v>60</v>
      </c>
      <c r="T168" s="87" t="str">
        <f t="shared" si="30"/>
        <v>DaisyMoisturiser</v>
      </c>
      <c r="U168" s="87" t="s">
        <v>12</v>
      </c>
      <c r="V168" s="87">
        <v>25</v>
      </c>
    </row>
    <row r="169" spans="18:22" x14ac:dyDescent="0.25">
      <c r="R169" s="87" t="s">
        <v>140</v>
      </c>
      <c r="S169" s="87" t="s">
        <v>60</v>
      </c>
      <c r="T169" s="87" t="str">
        <f t="shared" si="30"/>
        <v>DaisyPerfume</v>
      </c>
      <c r="U169" s="87" t="s">
        <v>13</v>
      </c>
      <c r="V169" s="87">
        <v>7</v>
      </c>
    </row>
    <row r="170" spans="18:22" x14ac:dyDescent="0.25">
      <c r="R170" s="87" t="s">
        <v>140</v>
      </c>
      <c r="S170" s="87" t="s">
        <v>60</v>
      </c>
      <c r="T170" s="87" t="str">
        <f t="shared" si="30"/>
        <v>DaisyVitamins</v>
      </c>
      <c r="U170" s="87" t="s">
        <v>8</v>
      </c>
      <c r="V170" s="87">
        <v>6</v>
      </c>
    </row>
    <row r="171" spans="18:22" x14ac:dyDescent="0.25">
      <c r="R171" s="87" t="s">
        <v>141</v>
      </c>
      <c r="S171" s="87" t="s">
        <v>44</v>
      </c>
      <c r="T171" s="87" t="str">
        <f t="shared" si="30"/>
        <v>IndigoCleanser</v>
      </c>
      <c r="U171" s="87" t="s">
        <v>11</v>
      </c>
      <c r="V171" s="87">
        <v>29.2</v>
      </c>
    </row>
    <row r="172" spans="18:22" x14ac:dyDescent="0.25">
      <c r="R172" s="87" t="s">
        <v>141</v>
      </c>
      <c r="S172" s="87" t="s">
        <v>44</v>
      </c>
      <c r="T172" s="87" t="str">
        <f t="shared" si="30"/>
        <v>IndigoConditioner</v>
      </c>
      <c r="U172" s="87" t="s">
        <v>15</v>
      </c>
      <c r="V172" s="87">
        <v>13.5</v>
      </c>
    </row>
    <row r="173" spans="18:22" x14ac:dyDescent="0.25">
      <c r="R173" s="87" t="s">
        <v>141</v>
      </c>
      <c r="S173" s="87" t="s">
        <v>44</v>
      </c>
      <c r="T173" s="87" t="str">
        <f t="shared" si="30"/>
        <v>IndigoMedicinal</v>
      </c>
      <c r="U173" s="87" t="s">
        <v>14</v>
      </c>
      <c r="V173" s="87">
        <v>7.8</v>
      </c>
    </row>
    <row r="174" spans="18:22" x14ac:dyDescent="0.25">
      <c r="R174" s="87" t="s">
        <v>141</v>
      </c>
      <c r="S174" s="87" t="s">
        <v>44</v>
      </c>
      <c r="T174" s="87" t="str">
        <f t="shared" si="30"/>
        <v>IndigoMoisturiser</v>
      </c>
      <c r="U174" s="87" t="s">
        <v>12</v>
      </c>
      <c r="V174" s="87">
        <v>36.1</v>
      </c>
    </row>
    <row r="175" spans="18:22" x14ac:dyDescent="0.25">
      <c r="R175" s="87" t="s">
        <v>141</v>
      </c>
      <c r="S175" s="87" t="s">
        <v>44</v>
      </c>
      <c r="T175" s="87" t="str">
        <f t="shared" si="30"/>
        <v>IndigoPerfume</v>
      </c>
      <c r="U175" s="87" t="s">
        <v>13</v>
      </c>
      <c r="V175" s="87">
        <v>6.6</v>
      </c>
    </row>
    <row r="176" spans="18:22" x14ac:dyDescent="0.25">
      <c r="R176" s="87" t="s">
        <v>141</v>
      </c>
      <c r="S176" s="87" t="s">
        <v>44</v>
      </c>
      <c r="T176" s="87" t="str">
        <f t="shared" si="30"/>
        <v>IndigoVitamins</v>
      </c>
      <c r="U176" s="87" t="s">
        <v>8</v>
      </c>
      <c r="V176" s="87">
        <v>6.9</v>
      </c>
    </row>
    <row r="177" spans="18:22" x14ac:dyDescent="0.25">
      <c r="R177" s="87" t="s">
        <v>142</v>
      </c>
      <c r="S177" s="87" t="s">
        <v>43</v>
      </c>
      <c r="T177" s="87" t="str">
        <f t="shared" si="30"/>
        <v>IrisCleanser</v>
      </c>
      <c r="U177" s="87" t="s">
        <v>11</v>
      </c>
      <c r="V177" s="87">
        <v>29</v>
      </c>
    </row>
    <row r="178" spans="18:22" x14ac:dyDescent="0.25">
      <c r="R178" s="87" t="s">
        <v>142</v>
      </c>
      <c r="S178" s="87" t="s">
        <v>43</v>
      </c>
      <c r="T178" s="87" t="str">
        <f t="shared" si="30"/>
        <v>IrisConditioner</v>
      </c>
      <c r="U178" s="87" t="s">
        <v>15</v>
      </c>
      <c r="V178" s="87">
        <v>13.1</v>
      </c>
    </row>
    <row r="179" spans="18:22" x14ac:dyDescent="0.25">
      <c r="R179" s="87" t="s">
        <v>142</v>
      </c>
      <c r="S179" s="87" t="s">
        <v>43</v>
      </c>
      <c r="T179" s="87" t="str">
        <f t="shared" si="30"/>
        <v>IrisMedicinal</v>
      </c>
      <c r="U179" s="87" t="s">
        <v>14</v>
      </c>
      <c r="V179" s="87">
        <v>7.7</v>
      </c>
    </row>
    <row r="180" spans="18:22" x14ac:dyDescent="0.25">
      <c r="R180" s="87" t="s">
        <v>142</v>
      </c>
      <c r="S180" s="87" t="s">
        <v>43</v>
      </c>
      <c r="T180" s="87" t="str">
        <f t="shared" si="30"/>
        <v>IrisMoisturiser</v>
      </c>
      <c r="U180" s="87" t="s">
        <v>12</v>
      </c>
      <c r="V180" s="87">
        <v>35.799999999999997</v>
      </c>
    </row>
    <row r="181" spans="18:22" x14ac:dyDescent="0.25">
      <c r="R181" s="87" t="s">
        <v>142</v>
      </c>
      <c r="S181" s="87" t="s">
        <v>43</v>
      </c>
      <c r="T181" s="87" t="str">
        <f t="shared" si="30"/>
        <v>IrisPerfume</v>
      </c>
      <c r="U181" s="87" t="s">
        <v>13</v>
      </c>
      <c r="V181" s="87">
        <v>7.4</v>
      </c>
    </row>
    <row r="182" spans="18:22" x14ac:dyDescent="0.25">
      <c r="R182" s="87" t="s">
        <v>142</v>
      </c>
      <c r="S182" s="87" t="s">
        <v>43</v>
      </c>
      <c r="T182" s="87" t="str">
        <f t="shared" si="30"/>
        <v>IrisVitamins</v>
      </c>
      <c r="U182" s="87" t="s">
        <v>8</v>
      </c>
      <c r="V182" s="87">
        <v>7</v>
      </c>
    </row>
    <row r="183" spans="18:22" x14ac:dyDescent="0.25">
      <c r="R183" s="87" t="s">
        <v>143</v>
      </c>
      <c r="S183" s="87" t="s">
        <v>42</v>
      </c>
      <c r="T183" s="87" t="str">
        <f t="shared" si="30"/>
        <v>ViolaCleanser</v>
      </c>
      <c r="U183" s="87" t="s">
        <v>11</v>
      </c>
      <c r="V183" s="87">
        <v>28.7</v>
      </c>
    </row>
    <row r="184" spans="18:22" x14ac:dyDescent="0.25">
      <c r="R184" s="87" t="s">
        <v>143</v>
      </c>
      <c r="S184" s="87" t="s">
        <v>42</v>
      </c>
      <c r="T184" s="87" t="str">
        <f t="shared" si="30"/>
        <v>ViolaConditioner</v>
      </c>
      <c r="U184" s="87" t="s">
        <v>15</v>
      </c>
      <c r="V184" s="87">
        <v>13.3</v>
      </c>
    </row>
    <row r="185" spans="18:22" x14ac:dyDescent="0.25">
      <c r="R185" s="87" t="s">
        <v>143</v>
      </c>
      <c r="S185" s="87" t="s">
        <v>42</v>
      </c>
      <c r="T185" s="87" t="str">
        <f t="shared" si="30"/>
        <v>ViolaMedicinal</v>
      </c>
      <c r="U185" s="87" t="s">
        <v>14</v>
      </c>
      <c r="V185" s="87">
        <v>7.6</v>
      </c>
    </row>
    <row r="186" spans="18:22" x14ac:dyDescent="0.25">
      <c r="R186" s="87" t="s">
        <v>143</v>
      </c>
      <c r="S186" s="87" t="s">
        <v>42</v>
      </c>
      <c r="T186" s="87" t="str">
        <f t="shared" si="30"/>
        <v>ViolaMoisturiser</v>
      </c>
      <c r="U186" s="87" t="s">
        <v>12</v>
      </c>
      <c r="V186" s="87">
        <v>36.1</v>
      </c>
    </row>
    <row r="187" spans="18:22" x14ac:dyDescent="0.25">
      <c r="R187" s="87" t="s">
        <v>143</v>
      </c>
      <c r="S187" s="87" t="s">
        <v>42</v>
      </c>
      <c r="T187" s="87" t="str">
        <f t="shared" si="30"/>
        <v>ViolaPerfume</v>
      </c>
      <c r="U187" s="87" t="s">
        <v>13</v>
      </c>
      <c r="V187" s="87">
        <v>7.2</v>
      </c>
    </row>
    <row r="188" spans="18:22" x14ac:dyDescent="0.25">
      <c r="R188" s="87" t="s">
        <v>143</v>
      </c>
      <c r="S188" s="87" t="s">
        <v>42</v>
      </c>
      <c r="T188" s="87" t="str">
        <f t="shared" si="30"/>
        <v>ViolaVitamins</v>
      </c>
      <c r="U188" s="87" t="s">
        <v>8</v>
      </c>
      <c r="V188" s="87">
        <v>7</v>
      </c>
    </row>
    <row r="189" spans="18:22" x14ac:dyDescent="0.25">
      <c r="R189" s="87" t="s">
        <v>144</v>
      </c>
      <c r="S189" s="87" t="s">
        <v>175</v>
      </c>
      <c r="T189" s="87" t="str">
        <f t="shared" si="30"/>
        <v>OlidaCleanser</v>
      </c>
      <c r="U189" s="87" t="s">
        <v>11</v>
      </c>
      <c r="V189" s="87">
        <v>29.5</v>
      </c>
    </row>
    <row r="190" spans="18:22" x14ac:dyDescent="0.25">
      <c r="R190" s="87" t="s">
        <v>144</v>
      </c>
      <c r="S190" s="87" t="s">
        <v>175</v>
      </c>
      <c r="T190" s="87" t="str">
        <f t="shared" si="30"/>
        <v>OlidaConditioner</v>
      </c>
      <c r="U190" s="87" t="s">
        <v>15</v>
      </c>
      <c r="V190" s="87">
        <v>12.6</v>
      </c>
    </row>
    <row r="191" spans="18:22" x14ac:dyDescent="0.25">
      <c r="R191" s="87" t="s">
        <v>144</v>
      </c>
      <c r="S191" s="87" t="s">
        <v>175</v>
      </c>
      <c r="T191" s="87" t="str">
        <f t="shared" si="30"/>
        <v>OlidaMedicinal</v>
      </c>
      <c r="U191" s="87" t="s">
        <v>14</v>
      </c>
      <c r="V191" s="87">
        <v>8.1999999999999993</v>
      </c>
    </row>
    <row r="192" spans="18:22" x14ac:dyDescent="0.25">
      <c r="R192" s="87" t="s">
        <v>144</v>
      </c>
      <c r="S192" s="87" t="s">
        <v>175</v>
      </c>
      <c r="T192" s="87" t="str">
        <f t="shared" si="30"/>
        <v>OlidaMoisturiser</v>
      </c>
      <c r="U192" s="87" t="s">
        <v>12</v>
      </c>
      <c r="V192" s="87">
        <v>36</v>
      </c>
    </row>
    <row r="193" spans="18:22" x14ac:dyDescent="0.25">
      <c r="R193" s="87" t="s">
        <v>144</v>
      </c>
      <c r="S193" s="87" t="s">
        <v>175</v>
      </c>
      <c r="T193" s="87" t="str">
        <f t="shared" si="30"/>
        <v>OlidaPerfume</v>
      </c>
      <c r="U193" s="87" t="s">
        <v>13</v>
      </c>
      <c r="V193" s="87">
        <v>6.7</v>
      </c>
    </row>
    <row r="194" spans="18:22" x14ac:dyDescent="0.25">
      <c r="R194" s="87" t="s">
        <v>144</v>
      </c>
      <c r="S194" s="87" t="s">
        <v>175</v>
      </c>
      <c r="T194" s="87" t="str">
        <f t="shared" si="30"/>
        <v>OlidaVitamins</v>
      </c>
      <c r="U194" s="87" t="s">
        <v>8</v>
      </c>
      <c r="V194" s="87">
        <v>7.1</v>
      </c>
    </row>
    <row r="195" spans="18:22" x14ac:dyDescent="0.25">
      <c r="R195" s="87" t="s">
        <v>145</v>
      </c>
      <c r="S195" s="87" t="s">
        <v>176</v>
      </c>
      <c r="T195" s="87" t="str">
        <f t="shared" ref="T195:T258" si="31">S195&amp;U195</f>
        <v>SumaCleanser</v>
      </c>
      <c r="U195" s="87" t="s">
        <v>11</v>
      </c>
      <c r="V195" s="87">
        <v>28.9</v>
      </c>
    </row>
    <row r="196" spans="18:22" x14ac:dyDescent="0.25">
      <c r="R196" s="87" t="s">
        <v>145</v>
      </c>
      <c r="S196" s="87" t="s">
        <v>176</v>
      </c>
      <c r="T196" s="87" t="str">
        <f t="shared" si="31"/>
        <v>SumaConditioner</v>
      </c>
      <c r="U196" s="87" t="s">
        <v>15</v>
      </c>
      <c r="V196" s="87">
        <v>13.4</v>
      </c>
    </row>
    <row r="197" spans="18:22" x14ac:dyDescent="0.25">
      <c r="R197" s="87" t="s">
        <v>145</v>
      </c>
      <c r="S197" s="87" t="s">
        <v>176</v>
      </c>
      <c r="T197" s="87" t="str">
        <f t="shared" si="31"/>
        <v>SumaMedicinal</v>
      </c>
      <c r="U197" s="87" t="s">
        <v>14</v>
      </c>
      <c r="V197" s="87">
        <v>7.6</v>
      </c>
    </row>
    <row r="198" spans="18:22" x14ac:dyDescent="0.25">
      <c r="R198" s="87" t="s">
        <v>145</v>
      </c>
      <c r="S198" s="87" t="s">
        <v>176</v>
      </c>
      <c r="T198" s="87" t="str">
        <f t="shared" si="31"/>
        <v>SumaMoisturiser</v>
      </c>
      <c r="U198" s="87" t="s">
        <v>12</v>
      </c>
      <c r="V198" s="87">
        <v>35.5</v>
      </c>
    </row>
    <row r="199" spans="18:22" x14ac:dyDescent="0.25">
      <c r="R199" s="87" t="s">
        <v>145</v>
      </c>
      <c r="S199" s="87" t="s">
        <v>176</v>
      </c>
      <c r="T199" s="87" t="str">
        <f t="shared" si="31"/>
        <v>SumaPerfume</v>
      </c>
      <c r="U199" s="87" t="s">
        <v>13</v>
      </c>
      <c r="V199" s="87">
        <v>7.7</v>
      </c>
    </row>
    <row r="200" spans="18:22" x14ac:dyDescent="0.25">
      <c r="R200" s="87" t="s">
        <v>145</v>
      </c>
      <c r="S200" s="87" t="s">
        <v>176</v>
      </c>
      <c r="T200" s="87" t="str">
        <f t="shared" si="31"/>
        <v>SumaVitamins</v>
      </c>
      <c r="U200" s="87" t="s">
        <v>8</v>
      </c>
      <c r="V200" s="87">
        <v>6.9</v>
      </c>
    </row>
    <row r="201" spans="18:22" x14ac:dyDescent="0.25">
      <c r="R201" s="87" t="s">
        <v>146</v>
      </c>
      <c r="S201" s="87" t="s">
        <v>177</v>
      </c>
      <c r="T201" s="87" t="str">
        <f t="shared" si="31"/>
        <v>KintaCleanser</v>
      </c>
      <c r="U201" s="87" t="s">
        <v>11</v>
      </c>
      <c r="V201" s="87">
        <v>30.6</v>
      </c>
    </row>
    <row r="202" spans="18:22" x14ac:dyDescent="0.25">
      <c r="R202" s="87" t="s">
        <v>146</v>
      </c>
      <c r="S202" s="87" t="s">
        <v>177</v>
      </c>
      <c r="T202" s="87" t="str">
        <f t="shared" si="31"/>
        <v>KintaConditioner</v>
      </c>
      <c r="U202" s="87" t="s">
        <v>15</v>
      </c>
      <c r="V202" s="87">
        <v>13.1</v>
      </c>
    </row>
    <row r="203" spans="18:22" x14ac:dyDescent="0.25">
      <c r="R203" s="87" t="s">
        <v>146</v>
      </c>
      <c r="S203" s="87" t="s">
        <v>177</v>
      </c>
      <c r="T203" s="87" t="str">
        <f t="shared" si="31"/>
        <v>KintaMedicinal</v>
      </c>
      <c r="U203" s="87" t="s">
        <v>14</v>
      </c>
      <c r="V203" s="87">
        <v>8</v>
      </c>
    </row>
    <row r="204" spans="18:22" x14ac:dyDescent="0.25">
      <c r="R204" s="87" t="s">
        <v>146</v>
      </c>
      <c r="S204" s="87" t="s">
        <v>177</v>
      </c>
      <c r="T204" s="87" t="str">
        <f t="shared" si="31"/>
        <v>KintaMoisturiser</v>
      </c>
      <c r="U204" s="87" t="s">
        <v>12</v>
      </c>
      <c r="V204" s="87">
        <v>35.6</v>
      </c>
    </row>
    <row r="205" spans="18:22" x14ac:dyDescent="0.25">
      <c r="R205" s="87" t="s">
        <v>146</v>
      </c>
      <c r="S205" s="87" t="s">
        <v>177</v>
      </c>
      <c r="T205" s="87" t="str">
        <f t="shared" si="31"/>
        <v>KintaPerfume</v>
      </c>
      <c r="U205" s="87" t="s">
        <v>13</v>
      </c>
      <c r="V205" s="87">
        <v>5.8</v>
      </c>
    </row>
    <row r="206" spans="18:22" x14ac:dyDescent="0.25">
      <c r="R206" s="87" t="s">
        <v>146</v>
      </c>
      <c r="S206" s="87" t="s">
        <v>177</v>
      </c>
      <c r="T206" s="87" t="str">
        <f t="shared" si="31"/>
        <v>KintaVitamins</v>
      </c>
      <c r="U206" s="87" t="s">
        <v>8</v>
      </c>
      <c r="V206" s="87">
        <v>6.9</v>
      </c>
    </row>
    <row r="207" spans="18:22" x14ac:dyDescent="0.25">
      <c r="R207" s="87" t="s">
        <v>147</v>
      </c>
      <c r="S207" s="87" t="s">
        <v>178</v>
      </c>
      <c r="T207" s="87" t="str">
        <f t="shared" si="31"/>
        <v>TsulaCleanser</v>
      </c>
      <c r="U207" s="87" t="s">
        <v>11</v>
      </c>
      <c r="V207" s="87">
        <v>32.6</v>
      </c>
    </row>
    <row r="208" spans="18:22" x14ac:dyDescent="0.25">
      <c r="R208" s="87" t="s">
        <v>147</v>
      </c>
      <c r="S208" s="87" t="s">
        <v>178</v>
      </c>
      <c r="T208" s="87" t="str">
        <f t="shared" si="31"/>
        <v>TsulaConditioner</v>
      </c>
      <c r="U208" s="87" t="s">
        <v>15</v>
      </c>
      <c r="V208" s="87">
        <v>15.3</v>
      </c>
    </row>
    <row r="209" spans="18:22" x14ac:dyDescent="0.25">
      <c r="R209" s="87" t="s">
        <v>147</v>
      </c>
      <c r="S209" s="87" t="s">
        <v>178</v>
      </c>
      <c r="T209" s="87" t="str">
        <f t="shared" si="31"/>
        <v>TsulaMedicinal</v>
      </c>
      <c r="U209" s="87" t="s">
        <v>14</v>
      </c>
      <c r="V209" s="87">
        <v>8.8000000000000007</v>
      </c>
    </row>
    <row r="210" spans="18:22" x14ac:dyDescent="0.25">
      <c r="R210" s="87" t="s">
        <v>147</v>
      </c>
      <c r="S210" s="87" t="s">
        <v>178</v>
      </c>
      <c r="T210" s="87" t="str">
        <f t="shared" si="31"/>
        <v>TsulaMoisturiser</v>
      </c>
      <c r="U210" s="87" t="s">
        <v>12</v>
      </c>
      <c r="V210" s="87">
        <v>28.1</v>
      </c>
    </row>
    <row r="211" spans="18:22" x14ac:dyDescent="0.25">
      <c r="R211" s="87" t="s">
        <v>147</v>
      </c>
      <c r="S211" s="87" t="s">
        <v>178</v>
      </c>
      <c r="T211" s="87" t="str">
        <f t="shared" si="31"/>
        <v>TsulaPerfume</v>
      </c>
      <c r="U211" s="87" t="s">
        <v>13</v>
      </c>
      <c r="V211" s="87">
        <v>7.3</v>
      </c>
    </row>
    <row r="212" spans="18:22" x14ac:dyDescent="0.25">
      <c r="R212" s="87" t="s">
        <v>147</v>
      </c>
      <c r="S212" s="87" t="s">
        <v>178</v>
      </c>
      <c r="T212" s="87" t="str">
        <f t="shared" si="31"/>
        <v>TsulaVitamins</v>
      </c>
      <c r="U212" s="87" t="s">
        <v>8</v>
      </c>
      <c r="V212" s="87">
        <v>7.9</v>
      </c>
    </row>
    <row r="213" spans="18:22" x14ac:dyDescent="0.25">
      <c r="R213" s="87" t="s">
        <v>148</v>
      </c>
      <c r="S213" s="87" t="s">
        <v>72</v>
      </c>
      <c r="T213" s="87" t="str">
        <f t="shared" si="31"/>
        <v>Fuji PotionCleanser</v>
      </c>
      <c r="U213" s="87" t="s">
        <v>11</v>
      </c>
      <c r="V213" s="87">
        <v>29.3</v>
      </c>
    </row>
    <row r="214" spans="18:22" x14ac:dyDescent="0.25">
      <c r="R214" s="87" t="s">
        <v>148</v>
      </c>
      <c r="S214" s="87" t="s">
        <v>72</v>
      </c>
      <c r="T214" s="87" t="str">
        <f t="shared" si="31"/>
        <v>Fuji PotionConditioner</v>
      </c>
      <c r="U214" s="87" t="s">
        <v>15</v>
      </c>
      <c r="V214" s="87">
        <v>13.3</v>
      </c>
    </row>
    <row r="215" spans="18:22" x14ac:dyDescent="0.25">
      <c r="R215" s="87" t="s">
        <v>148</v>
      </c>
      <c r="S215" s="87" t="s">
        <v>72</v>
      </c>
      <c r="T215" s="87" t="str">
        <f t="shared" si="31"/>
        <v>Fuji PotionMedicinal</v>
      </c>
      <c r="U215" s="87" t="s">
        <v>14</v>
      </c>
      <c r="V215" s="87">
        <v>7.8</v>
      </c>
    </row>
    <row r="216" spans="18:22" x14ac:dyDescent="0.25">
      <c r="R216" s="87" t="s">
        <v>148</v>
      </c>
      <c r="S216" s="87" t="s">
        <v>72</v>
      </c>
      <c r="T216" s="87" t="str">
        <f t="shared" si="31"/>
        <v>Fuji PotionMoisturiser</v>
      </c>
      <c r="U216" s="87" t="s">
        <v>12</v>
      </c>
      <c r="V216" s="87">
        <v>35.6</v>
      </c>
    </row>
    <row r="217" spans="18:22" x14ac:dyDescent="0.25">
      <c r="R217" s="87" t="s">
        <v>148</v>
      </c>
      <c r="S217" s="87" t="s">
        <v>72</v>
      </c>
      <c r="T217" s="87" t="str">
        <f t="shared" si="31"/>
        <v>Fuji PotionPerfume</v>
      </c>
      <c r="U217" s="87" t="s">
        <v>13</v>
      </c>
      <c r="V217" s="87">
        <v>6.9</v>
      </c>
    </row>
    <row r="218" spans="18:22" x14ac:dyDescent="0.25">
      <c r="R218" s="87" t="s">
        <v>148</v>
      </c>
      <c r="S218" s="87" t="s">
        <v>72</v>
      </c>
      <c r="T218" s="87" t="str">
        <f t="shared" si="31"/>
        <v>Fuji PotionVitamins</v>
      </c>
      <c r="U218" s="87" t="s">
        <v>8</v>
      </c>
      <c r="V218" s="87">
        <v>7.1</v>
      </c>
    </row>
    <row r="219" spans="18:22" x14ac:dyDescent="0.25">
      <c r="R219" s="87" t="s">
        <v>149</v>
      </c>
      <c r="S219" s="87" t="s">
        <v>73</v>
      </c>
      <c r="T219" s="87" t="str">
        <f t="shared" si="31"/>
        <v>Inula PotionCleanser</v>
      </c>
      <c r="U219" s="87" t="s">
        <v>11</v>
      </c>
      <c r="V219" s="87">
        <v>29.8</v>
      </c>
    </row>
    <row r="220" spans="18:22" x14ac:dyDescent="0.25">
      <c r="R220" s="87" t="s">
        <v>149</v>
      </c>
      <c r="S220" s="87" t="s">
        <v>73</v>
      </c>
      <c r="T220" s="87" t="str">
        <f t="shared" si="31"/>
        <v>Inula PotionConditioner</v>
      </c>
      <c r="U220" s="87" t="s">
        <v>15</v>
      </c>
      <c r="V220" s="87">
        <v>13.4</v>
      </c>
    </row>
    <row r="221" spans="18:22" x14ac:dyDescent="0.25">
      <c r="R221" s="87" t="s">
        <v>149</v>
      </c>
      <c r="S221" s="87" t="s">
        <v>73</v>
      </c>
      <c r="T221" s="87" t="str">
        <f t="shared" si="31"/>
        <v>Inula PotionMedicinal</v>
      </c>
      <c r="U221" s="87" t="s">
        <v>14</v>
      </c>
      <c r="V221" s="87">
        <v>7.8</v>
      </c>
    </row>
    <row r="222" spans="18:22" x14ac:dyDescent="0.25">
      <c r="R222" s="87" t="s">
        <v>149</v>
      </c>
      <c r="S222" s="87" t="s">
        <v>73</v>
      </c>
      <c r="T222" s="87" t="str">
        <f t="shared" si="31"/>
        <v>Inula PotionMoisturiser</v>
      </c>
      <c r="U222" s="87" t="s">
        <v>12</v>
      </c>
      <c r="V222" s="87">
        <v>35.299999999999997</v>
      </c>
    </row>
    <row r="223" spans="18:22" x14ac:dyDescent="0.25">
      <c r="R223" s="87" t="s">
        <v>149</v>
      </c>
      <c r="S223" s="87" t="s">
        <v>73</v>
      </c>
      <c r="T223" s="87" t="str">
        <f t="shared" si="31"/>
        <v>Inula PotionPerfume</v>
      </c>
      <c r="U223" s="87" t="s">
        <v>13</v>
      </c>
      <c r="V223" s="87">
        <v>6.6</v>
      </c>
    </row>
    <row r="224" spans="18:22" x14ac:dyDescent="0.25">
      <c r="R224" s="87" t="s">
        <v>149</v>
      </c>
      <c r="S224" s="87" t="s">
        <v>73</v>
      </c>
      <c r="T224" s="87" t="str">
        <f t="shared" si="31"/>
        <v>Inula PotionVitamins</v>
      </c>
      <c r="U224" s="87" t="s">
        <v>8</v>
      </c>
      <c r="V224" s="87">
        <v>7.1</v>
      </c>
    </row>
    <row r="225" spans="18:22" x14ac:dyDescent="0.25">
      <c r="R225" s="87" t="s">
        <v>150</v>
      </c>
      <c r="S225" s="87" t="s">
        <v>179</v>
      </c>
      <c r="T225" s="87" t="str">
        <f t="shared" si="31"/>
        <v>Super PotionCleanser</v>
      </c>
      <c r="U225" s="87" t="s">
        <v>11</v>
      </c>
      <c r="V225" s="87">
        <v>29.1</v>
      </c>
    </row>
    <row r="226" spans="18:22" x14ac:dyDescent="0.25">
      <c r="R226" s="87" t="s">
        <v>150</v>
      </c>
      <c r="S226" s="87" t="s">
        <v>179</v>
      </c>
      <c r="T226" s="87" t="str">
        <f t="shared" si="31"/>
        <v>Super PotionConditioner</v>
      </c>
      <c r="U226" s="87" t="s">
        <v>15</v>
      </c>
      <c r="V226" s="87">
        <v>13.3</v>
      </c>
    </row>
    <row r="227" spans="18:22" x14ac:dyDescent="0.25">
      <c r="R227" s="87" t="s">
        <v>150</v>
      </c>
      <c r="S227" s="87" t="s">
        <v>179</v>
      </c>
      <c r="T227" s="87" t="str">
        <f t="shared" si="31"/>
        <v>Super PotionMedicinal</v>
      </c>
      <c r="U227" s="87" t="s">
        <v>14</v>
      </c>
      <c r="V227" s="87">
        <v>7.7</v>
      </c>
    </row>
    <row r="228" spans="18:22" x14ac:dyDescent="0.25">
      <c r="R228" s="87" t="s">
        <v>150</v>
      </c>
      <c r="S228" s="87" t="s">
        <v>179</v>
      </c>
      <c r="T228" s="87" t="str">
        <f t="shared" si="31"/>
        <v>Super PotionMoisturiser</v>
      </c>
      <c r="U228" s="87" t="s">
        <v>12</v>
      </c>
      <c r="V228" s="87">
        <v>35.9</v>
      </c>
    </row>
    <row r="229" spans="18:22" x14ac:dyDescent="0.25">
      <c r="R229" s="87" t="s">
        <v>150</v>
      </c>
      <c r="S229" s="87" t="s">
        <v>179</v>
      </c>
      <c r="T229" s="87" t="str">
        <f t="shared" si="31"/>
        <v>Super PotionPerfume</v>
      </c>
      <c r="U229" s="87" t="s">
        <v>13</v>
      </c>
      <c r="V229" s="87">
        <v>7.1</v>
      </c>
    </row>
    <row r="230" spans="18:22" x14ac:dyDescent="0.25">
      <c r="R230" s="87" t="s">
        <v>150</v>
      </c>
      <c r="S230" s="87" t="s">
        <v>179</v>
      </c>
      <c r="T230" s="87" t="str">
        <f t="shared" si="31"/>
        <v>Super PotionVitamins</v>
      </c>
      <c r="U230" s="87" t="s">
        <v>8</v>
      </c>
      <c r="V230" s="87">
        <v>7</v>
      </c>
    </row>
    <row r="231" spans="18:22" x14ac:dyDescent="0.25">
      <c r="R231" s="87" t="s">
        <v>151</v>
      </c>
      <c r="S231" s="87" t="s">
        <v>61</v>
      </c>
      <c r="T231" s="87" t="str">
        <f t="shared" si="31"/>
        <v>AdosaCurative</v>
      </c>
      <c r="U231" s="87" t="s">
        <v>9</v>
      </c>
      <c r="V231" s="87">
        <v>20</v>
      </c>
    </row>
    <row r="232" spans="18:22" x14ac:dyDescent="0.25">
      <c r="R232" s="87" t="s">
        <v>151</v>
      </c>
      <c r="S232" s="87" t="s">
        <v>61</v>
      </c>
      <c r="T232" s="87" t="str">
        <f t="shared" si="31"/>
        <v>AdosaFlavouring</v>
      </c>
      <c r="U232" s="87" t="s">
        <v>7</v>
      </c>
      <c r="V232" s="87">
        <v>7</v>
      </c>
    </row>
    <row r="233" spans="18:22" x14ac:dyDescent="0.25">
      <c r="R233" s="87" t="s">
        <v>151</v>
      </c>
      <c r="S233" s="87" t="s">
        <v>61</v>
      </c>
      <c r="T233" s="87" t="str">
        <f t="shared" si="31"/>
        <v>AdosaFragrance</v>
      </c>
      <c r="U233" s="87" t="s">
        <v>10</v>
      </c>
      <c r="V233" s="87">
        <v>4</v>
      </c>
    </row>
    <row r="234" spans="18:22" x14ac:dyDescent="0.25">
      <c r="R234" s="87" t="s">
        <v>151</v>
      </c>
      <c r="S234" s="87" t="s">
        <v>61</v>
      </c>
      <c r="T234" s="87" t="str">
        <f t="shared" si="31"/>
        <v>AdosaMeat</v>
      </c>
      <c r="U234" s="87" t="s">
        <v>5</v>
      </c>
      <c r="V234" s="87">
        <v>27</v>
      </c>
    </row>
    <row r="235" spans="18:22" x14ac:dyDescent="0.25">
      <c r="R235" s="87" t="s">
        <v>151</v>
      </c>
      <c r="S235" s="87" t="s">
        <v>61</v>
      </c>
      <c r="T235" s="87" t="str">
        <f t="shared" si="31"/>
        <v>AdosaVegetable</v>
      </c>
      <c r="U235" s="87" t="s">
        <v>6</v>
      </c>
      <c r="V235" s="87">
        <v>32</v>
      </c>
    </row>
    <row r="236" spans="18:22" x14ac:dyDescent="0.25">
      <c r="R236" s="87" t="s">
        <v>151</v>
      </c>
      <c r="S236" s="87" t="s">
        <v>61</v>
      </c>
      <c r="T236" s="87" t="str">
        <f t="shared" si="31"/>
        <v>AdosaVitamins</v>
      </c>
      <c r="U236" s="87" t="s">
        <v>8</v>
      </c>
      <c r="V236" s="87">
        <v>10</v>
      </c>
    </row>
    <row r="237" spans="18:22" x14ac:dyDescent="0.25">
      <c r="R237" s="87" t="s">
        <v>152</v>
      </c>
      <c r="S237" s="87" t="s">
        <v>67</v>
      </c>
      <c r="T237" s="87" t="str">
        <f t="shared" si="31"/>
        <v>Athena BarCurative</v>
      </c>
      <c r="U237" s="87" t="s">
        <v>9</v>
      </c>
      <c r="V237" s="87">
        <v>24</v>
      </c>
    </row>
    <row r="238" spans="18:22" x14ac:dyDescent="0.25">
      <c r="R238" s="87" t="s">
        <v>152</v>
      </c>
      <c r="S238" s="87" t="s">
        <v>67</v>
      </c>
      <c r="T238" s="87" t="str">
        <f t="shared" si="31"/>
        <v>Athena BarFlavouring</v>
      </c>
      <c r="U238" s="87" t="s">
        <v>7</v>
      </c>
      <c r="V238" s="87">
        <v>8.1</v>
      </c>
    </row>
    <row r="239" spans="18:22" x14ac:dyDescent="0.25">
      <c r="R239" s="87" t="s">
        <v>152</v>
      </c>
      <c r="S239" s="87" t="s">
        <v>67</v>
      </c>
      <c r="T239" s="87" t="str">
        <f t="shared" si="31"/>
        <v>Athena BarFragrance</v>
      </c>
      <c r="U239" s="87" t="s">
        <v>10</v>
      </c>
      <c r="V239" s="87">
        <v>4</v>
      </c>
    </row>
    <row r="240" spans="18:22" x14ac:dyDescent="0.25">
      <c r="R240" s="87" t="s">
        <v>152</v>
      </c>
      <c r="S240" s="87" t="s">
        <v>67</v>
      </c>
      <c r="T240" s="87" t="str">
        <f t="shared" si="31"/>
        <v>Athena BarMeat</v>
      </c>
      <c r="U240" s="87" t="s">
        <v>5</v>
      </c>
      <c r="V240" s="87">
        <v>23.1</v>
      </c>
    </row>
    <row r="241" spans="18:22" x14ac:dyDescent="0.25">
      <c r="R241" s="87" t="s">
        <v>152</v>
      </c>
      <c r="S241" s="87" t="s">
        <v>67</v>
      </c>
      <c r="T241" s="87" t="str">
        <f t="shared" si="31"/>
        <v>Athena BarVegetable</v>
      </c>
      <c r="U241" s="87" t="s">
        <v>6</v>
      </c>
      <c r="V241" s="87">
        <v>28.6</v>
      </c>
    </row>
    <row r="242" spans="18:22" x14ac:dyDescent="0.25">
      <c r="R242" s="87" t="s">
        <v>152</v>
      </c>
      <c r="S242" s="87" t="s">
        <v>67</v>
      </c>
      <c r="T242" s="87" t="str">
        <f t="shared" si="31"/>
        <v>Athena BarVitamins</v>
      </c>
      <c r="U242" s="87" t="s">
        <v>8</v>
      </c>
      <c r="V242" s="87">
        <v>12.2</v>
      </c>
    </row>
    <row r="243" spans="18:22" x14ac:dyDescent="0.25">
      <c r="R243" s="87" t="s">
        <v>153</v>
      </c>
      <c r="S243" s="87" t="s">
        <v>66</v>
      </c>
      <c r="T243" s="87" t="str">
        <f t="shared" si="31"/>
        <v>Nagara BarCurative</v>
      </c>
      <c r="U243" s="87" t="s">
        <v>9</v>
      </c>
      <c r="V243" s="87">
        <v>24.9</v>
      </c>
    </row>
    <row r="244" spans="18:22" x14ac:dyDescent="0.25">
      <c r="R244" s="87" t="s">
        <v>153</v>
      </c>
      <c r="S244" s="87" t="s">
        <v>66</v>
      </c>
      <c r="T244" s="87" t="str">
        <f t="shared" si="31"/>
        <v>Nagara BarFlavouring</v>
      </c>
      <c r="U244" s="87" t="s">
        <v>7</v>
      </c>
      <c r="V244" s="87">
        <v>7.9</v>
      </c>
    </row>
    <row r="245" spans="18:22" x14ac:dyDescent="0.25">
      <c r="R245" s="87" t="s">
        <v>153</v>
      </c>
      <c r="S245" s="87" t="s">
        <v>66</v>
      </c>
      <c r="T245" s="87" t="str">
        <f t="shared" si="31"/>
        <v>Nagara BarFragrance</v>
      </c>
      <c r="U245" s="87" t="s">
        <v>10</v>
      </c>
      <c r="V245" s="87">
        <v>3.7</v>
      </c>
    </row>
    <row r="246" spans="18:22" x14ac:dyDescent="0.25">
      <c r="R246" s="87" t="s">
        <v>153</v>
      </c>
      <c r="S246" s="87" t="s">
        <v>66</v>
      </c>
      <c r="T246" s="87" t="str">
        <f t="shared" si="31"/>
        <v>Nagara BarMeat</v>
      </c>
      <c r="U246" s="87" t="s">
        <v>5</v>
      </c>
      <c r="V246" s="87">
        <v>22.8</v>
      </c>
    </row>
    <row r="247" spans="18:22" x14ac:dyDescent="0.25">
      <c r="R247" s="87" t="s">
        <v>153</v>
      </c>
      <c r="S247" s="87" t="s">
        <v>66</v>
      </c>
      <c r="T247" s="87" t="str">
        <f t="shared" si="31"/>
        <v>Nagara BarVegetable</v>
      </c>
      <c r="U247" s="87" t="s">
        <v>6</v>
      </c>
      <c r="V247" s="87">
        <v>29.2</v>
      </c>
    </row>
    <row r="248" spans="18:22" x14ac:dyDescent="0.25">
      <c r="R248" s="87" t="s">
        <v>153</v>
      </c>
      <c r="S248" s="87" t="s">
        <v>66</v>
      </c>
      <c r="T248" s="87" t="str">
        <f t="shared" si="31"/>
        <v>Nagara BarVitamins</v>
      </c>
      <c r="U248" s="87" t="s">
        <v>8</v>
      </c>
      <c r="V248" s="87">
        <v>11.5</v>
      </c>
    </row>
    <row r="249" spans="18:22" x14ac:dyDescent="0.25">
      <c r="R249" s="87" t="s">
        <v>154</v>
      </c>
      <c r="S249" s="87" t="s">
        <v>45</v>
      </c>
      <c r="T249" s="87" t="str">
        <f t="shared" si="31"/>
        <v>SennaCurative</v>
      </c>
      <c r="U249" s="87" t="s">
        <v>9</v>
      </c>
      <c r="V249" s="87">
        <v>23.1</v>
      </c>
    </row>
    <row r="250" spans="18:22" x14ac:dyDescent="0.25">
      <c r="R250" s="87" t="s">
        <v>154</v>
      </c>
      <c r="S250" s="87" t="s">
        <v>45</v>
      </c>
      <c r="T250" s="87" t="str">
        <f t="shared" si="31"/>
        <v>SennaFlavouring</v>
      </c>
      <c r="U250" s="87" t="s">
        <v>7</v>
      </c>
      <c r="V250" s="87">
        <v>8.4</v>
      </c>
    </row>
    <row r="251" spans="18:22" x14ac:dyDescent="0.25">
      <c r="R251" s="87" t="s">
        <v>154</v>
      </c>
      <c r="S251" s="87" t="s">
        <v>45</v>
      </c>
      <c r="T251" s="87" t="str">
        <f t="shared" si="31"/>
        <v>SennaFragrance</v>
      </c>
      <c r="U251" s="87" t="s">
        <v>10</v>
      </c>
      <c r="V251" s="87">
        <v>4.0999999999999996</v>
      </c>
    </row>
    <row r="252" spans="18:22" x14ac:dyDescent="0.25">
      <c r="R252" s="87" t="s">
        <v>154</v>
      </c>
      <c r="S252" s="87" t="s">
        <v>45</v>
      </c>
      <c r="T252" s="87" t="str">
        <f t="shared" si="31"/>
        <v>SennaMeat</v>
      </c>
      <c r="U252" s="87" t="s">
        <v>5</v>
      </c>
      <c r="V252" s="87">
        <v>22.7</v>
      </c>
    </row>
    <row r="253" spans="18:22" x14ac:dyDescent="0.25">
      <c r="R253" s="87" t="s">
        <v>154</v>
      </c>
      <c r="S253" s="87" t="s">
        <v>45</v>
      </c>
      <c r="T253" s="87" t="str">
        <f t="shared" si="31"/>
        <v>SennaVegetable</v>
      </c>
      <c r="U253" s="87" t="s">
        <v>6</v>
      </c>
      <c r="V253" s="87">
        <v>29.2</v>
      </c>
    </row>
    <row r="254" spans="18:22" x14ac:dyDescent="0.25">
      <c r="R254" s="87" t="s">
        <v>154</v>
      </c>
      <c r="S254" s="87" t="s">
        <v>45</v>
      </c>
      <c r="T254" s="87" t="str">
        <f t="shared" si="31"/>
        <v>SennaVitamins</v>
      </c>
      <c r="U254" s="87" t="s">
        <v>8</v>
      </c>
      <c r="V254" s="87">
        <v>12.6</v>
      </c>
    </row>
    <row r="255" spans="18:22" x14ac:dyDescent="0.25">
      <c r="R255" s="87" t="s">
        <v>155</v>
      </c>
      <c r="S255" s="87" t="s">
        <v>46</v>
      </c>
      <c r="T255" s="87" t="str">
        <f t="shared" si="31"/>
        <v>GinsengCurative</v>
      </c>
      <c r="U255" s="87" t="s">
        <v>9</v>
      </c>
      <c r="V255" s="87">
        <v>22.5</v>
      </c>
    </row>
    <row r="256" spans="18:22" x14ac:dyDescent="0.25">
      <c r="R256" s="87" t="s">
        <v>155</v>
      </c>
      <c r="S256" s="87" t="s">
        <v>46</v>
      </c>
      <c r="T256" s="87" t="str">
        <f t="shared" si="31"/>
        <v>GinsengFlavouring</v>
      </c>
      <c r="U256" s="87" t="s">
        <v>7</v>
      </c>
      <c r="V256" s="87">
        <v>8</v>
      </c>
    </row>
    <row r="257" spans="18:22" x14ac:dyDescent="0.25">
      <c r="R257" s="87" t="s">
        <v>155</v>
      </c>
      <c r="S257" s="87" t="s">
        <v>46</v>
      </c>
      <c r="T257" s="87" t="str">
        <f t="shared" si="31"/>
        <v>GinsengFragrance</v>
      </c>
      <c r="U257" s="87" t="s">
        <v>10</v>
      </c>
      <c r="V257" s="87">
        <v>3.9</v>
      </c>
    </row>
    <row r="258" spans="18:22" x14ac:dyDescent="0.25">
      <c r="R258" s="87" t="s">
        <v>155</v>
      </c>
      <c r="S258" s="87" t="s">
        <v>46</v>
      </c>
      <c r="T258" s="87" t="str">
        <f t="shared" si="31"/>
        <v>GinsengMeat</v>
      </c>
      <c r="U258" s="87" t="s">
        <v>5</v>
      </c>
      <c r="V258" s="87">
        <v>22.9</v>
      </c>
    </row>
    <row r="259" spans="18:22" x14ac:dyDescent="0.25">
      <c r="R259" s="87" t="s">
        <v>155</v>
      </c>
      <c r="S259" s="87" t="s">
        <v>46</v>
      </c>
      <c r="T259" s="87" t="str">
        <f t="shared" ref="T259:T322" si="32">S259&amp;U259</f>
        <v>GinsengVegetable</v>
      </c>
      <c r="U259" s="87" t="s">
        <v>6</v>
      </c>
      <c r="V259" s="87">
        <v>30.8</v>
      </c>
    </row>
    <row r="260" spans="18:22" x14ac:dyDescent="0.25">
      <c r="R260" s="87" t="s">
        <v>155</v>
      </c>
      <c r="S260" s="87" t="s">
        <v>46</v>
      </c>
      <c r="T260" s="87" t="str">
        <f t="shared" si="32"/>
        <v>GinsengVitamins</v>
      </c>
      <c r="U260" s="87" t="s">
        <v>8</v>
      </c>
      <c r="V260" s="87">
        <v>11.9</v>
      </c>
    </row>
    <row r="261" spans="18:22" x14ac:dyDescent="0.25">
      <c r="R261" s="87" t="s">
        <v>156</v>
      </c>
      <c r="S261" s="87" t="s">
        <v>68</v>
      </c>
      <c r="T261" s="87" t="str">
        <f t="shared" si="32"/>
        <v>Ginko BarCurative</v>
      </c>
      <c r="U261" s="87" t="s">
        <v>9</v>
      </c>
      <c r="V261" s="87">
        <v>22.5</v>
      </c>
    </row>
    <row r="262" spans="18:22" x14ac:dyDescent="0.25">
      <c r="R262" s="87" t="s">
        <v>156</v>
      </c>
      <c r="S262" s="87" t="s">
        <v>68</v>
      </c>
      <c r="T262" s="87" t="str">
        <f t="shared" si="32"/>
        <v>Ginko BarFlavouring</v>
      </c>
      <c r="U262" s="87" t="s">
        <v>7</v>
      </c>
      <c r="V262" s="87">
        <v>8.1999999999999993</v>
      </c>
    </row>
    <row r="263" spans="18:22" x14ac:dyDescent="0.25">
      <c r="R263" s="87" t="s">
        <v>156</v>
      </c>
      <c r="S263" s="87" t="s">
        <v>68</v>
      </c>
      <c r="T263" s="87" t="str">
        <f t="shared" si="32"/>
        <v>Ginko BarFragrance</v>
      </c>
      <c r="U263" s="87" t="s">
        <v>10</v>
      </c>
      <c r="V263" s="87">
        <v>4</v>
      </c>
    </row>
    <row r="264" spans="18:22" x14ac:dyDescent="0.25">
      <c r="R264" s="87" t="s">
        <v>156</v>
      </c>
      <c r="S264" s="87" t="s">
        <v>68</v>
      </c>
      <c r="T264" s="87" t="str">
        <f t="shared" si="32"/>
        <v>Ginko BarMeat</v>
      </c>
      <c r="U264" s="87" t="s">
        <v>5</v>
      </c>
      <c r="V264" s="87">
        <v>22.1</v>
      </c>
    </row>
    <row r="265" spans="18:22" x14ac:dyDescent="0.25">
      <c r="R265" s="87" t="s">
        <v>156</v>
      </c>
      <c r="S265" s="87" t="s">
        <v>68</v>
      </c>
      <c r="T265" s="87" t="str">
        <f t="shared" si="32"/>
        <v>Ginko BarVegetable</v>
      </c>
      <c r="U265" s="87" t="s">
        <v>6</v>
      </c>
      <c r="V265" s="87">
        <v>31.1</v>
      </c>
    </row>
    <row r="266" spans="18:22" x14ac:dyDescent="0.25">
      <c r="R266" s="87" t="s">
        <v>156</v>
      </c>
      <c r="S266" s="87" t="s">
        <v>68</v>
      </c>
      <c r="T266" s="87" t="str">
        <f t="shared" si="32"/>
        <v>Ginko BarVitamins</v>
      </c>
      <c r="U266" s="87" t="s">
        <v>8</v>
      </c>
      <c r="V266" s="87">
        <v>12</v>
      </c>
    </row>
    <row r="267" spans="18:22" x14ac:dyDescent="0.25">
      <c r="R267" s="87" t="s">
        <v>157</v>
      </c>
      <c r="S267" s="87" t="s">
        <v>62</v>
      </c>
      <c r="T267" s="87" t="str">
        <f t="shared" si="32"/>
        <v>Ling ZhiCurative</v>
      </c>
      <c r="U267" s="87" t="s">
        <v>9</v>
      </c>
      <c r="V267" s="87">
        <v>25</v>
      </c>
    </row>
    <row r="268" spans="18:22" x14ac:dyDescent="0.25">
      <c r="R268" s="87" t="s">
        <v>157</v>
      </c>
      <c r="S268" s="87" t="s">
        <v>62</v>
      </c>
      <c r="T268" s="87" t="str">
        <f t="shared" si="32"/>
        <v>Ling ZhiFlavouring</v>
      </c>
      <c r="U268" s="87" t="s">
        <v>7</v>
      </c>
      <c r="V268" s="87">
        <v>8</v>
      </c>
    </row>
    <row r="269" spans="18:22" x14ac:dyDescent="0.25">
      <c r="R269" s="87" t="s">
        <v>157</v>
      </c>
      <c r="S269" s="87" t="s">
        <v>62</v>
      </c>
      <c r="T269" s="87" t="str">
        <f t="shared" si="32"/>
        <v>Ling ZhiFragrance</v>
      </c>
      <c r="U269" s="87" t="s">
        <v>10</v>
      </c>
      <c r="V269" s="87">
        <v>4</v>
      </c>
    </row>
    <row r="270" spans="18:22" x14ac:dyDescent="0.25">
      <c r="R270" s="87" t="s">
        <v>157</v>
      </c>
      <c r="S270" s="87" t="s">
        <v>62</v>
      </c>
      <c r="T270" s="87" t="str">
        <f t="shared" si="32"/>
        <v>Ling ZhiMeat</v>
      </c>
      <c r="U270" s="87" t="s">
        <v>5</v>
      </c>
      <c r="V270" s="87">
        <v>27</v>
      </c>
    </row>
    <row r="271" spans="18:22" x14ac:dyDescent="0.25">
      <c r="R271" s="87" t="s">
        <v>157</v>
      </c>
      <c r="S271" s="87" t="s">
        <v>62</v>
      </c>
      <c r="T271" s="87" t="str">
        <f t="shared" si="32"/>
        <v>Ling ZhiVegetable</v>
      </c>
      <c r="U271" s="87" t="s">
        <v>6</v>
      </c>
      <c r="V271" s="87">
        <v>24</v>
      </c>
    </row>
    <row r="272" spans="18:22" x14ac:dyDescent="0.25">
      <c r="R272" s="87" t="s">
        <v>157</v>
      </c>
      <c r="S272" s="87" t="s">
        <v>62</v>
      </c>
      <c r="T272" s="87" t="str">
        <f t="shared" si="32"/>
        <v>Ling ZhiVitamins</v>
      </c>
      <c r="U272" s="87" t="s">
        <v>8</v>
      </c>
      <c r="V272" s="87">
        <v>12</v>
      </c>
    </row>
    <row r="273" spans="18:22" x14ac:dyDescent="0.25">
      <c r="R273" s="87" t="s">
        <v>158</v>
      </c>
      <c r="S273" s="87" t="s">
        <v>65</v>
      </c>
      <c r="T273" s="87" t="str">
        <f t="shared" si="32"/>
        <v>Qiu KuiCurative</v>
      </c>
      <c r="U273" s="87" t="s">
        <v>9</v>
      </c>
      <c r="V273" s="87">
        <v>18</v>
      </c>
    </row>
    <row r="274" spans="18:22" x14ac:dyDescent="0.25">
      <c r="R274" s="87" t="s">
        <v>158</v>
      </c>
      <c r="S274" s="87" t="s">
        <v>65</v>
      </c>
      <c r="T274" s="87" t="str">
        <f t="shared" si="32"/>
        <v>Qiu KuiFlavouring</v>
      </c>
      <c r="U274" s="87" t="s">
        <v>7</v>
      </c>
      <c r="V274" s="87">
        <v>7</v>
      </c>
    </row>
    <row r="275" spans="18:22" x14ac:dyDescent="0.25">
      <c r="R275" s="87" t="s">
        <v>158</v>
      </c>
      <c r="S275" s="87" t="s">
        <v>65</v>
      </c>
      <c r="T275" s="87" t="str">
        <f t="shared" si="32"/>
        <v>Qiu KuiFragrance</v>
      </c>
      <c r="U275" s="87" t="s">
        <v>10</v>
      </c>
      <c r="V275" s="87">
        <v>3</v>
      </c>
    </row>
    <row r="276" spans="18:22" x14ac:dyDescent="0.25">
      <c r="R276" s="87" t="s">
        <v>158</v>
      </c>
      <c r="S276" s="87" t="s">
        <v>65</v>
      </c>
      <c r="T276" s="87" t="str">
        <f t="shared" si="32"/>
        <v>Qiu KuiMeat</v>
      </c>
      <c r="U276" s="87" t="s">
        <v>5</v>
      </c>
      <c r="V276" s="87">
        <v>27</v>
      </c>
    </row>
    <row r="277" spans="18:22" x14ac:dyDescent="0.25">
      <c r="R277" s="87" t="s">
        <v>158</v>
      </c>
      <c r="S277" s="87" t="s">
        <v>65</v>
      </c>
      <c r="T277" s="87" t="str">
        <f t="shared" si="32"/>
        <v>Qiu KuiVegetable</v>
      </c>
      <c r="U277" s="87" t="s">
        <v>6</v>
      </c>
      <c r="V277" s="87">
        <v>30</v>
      </c>
    </row>
    <row r="278" spans="18:22" x14ac:dyDescent="0.25">
      <c r="R278" s="87" t="s">
        <v>158</v>
      </c>
      <c r="S278" s="87" t="s">
        <v>65</v>
      </c>
      <c r="T278" s="87" t="str">
        <f t="shared" si="32"/>
        <v>Qiu KuiVitamins</v>
      </c>
      <c r="U278" s="87" t="s">
        <v>8</v>
      </c>
      <c r="V278" s="87">
        <v>15</v>
      </c>
    </row>
    <row r="279" spans="18:22" x14ac:dyDescent="0.25">
      <c r="R279" s="87" t="s">
        <v>159</v>
      </c>
      <c r="S279" s="87" t="s">
        <v>47</v>
      </c>
      <c r="T279" s="87" t="str">
        <f t="shared" si="32"/>
        <v>AdaCurative</v>
      </c>
      <c r="U279" s="87" t="s">
        <v>9</v>
      </c>
      <c r="V279" s="87">
        <v>25.9</v>
      </c>
    </row>
    <row r="280" spans="18:22" x14ac:dyDescent="0.25">
      <c r="R280" s="87" t="s">
        <v>159</v>
      </c>
      <c r="S280" s="87" t="s">
        <v>47</v>
      </c>
      <c r="T280" s="87" t="str">
        <f t="shared" si="32"/>
        <v>AdaFlavouring</v>
      </c>
      <c r="U280" s="87" t="s">
        <v>7</v>
      </c>
      <c r="V280" s="87">
        <v>7.8</v>
      </c>
    </row>
    <row r="281" spans="18:22" x14ac:dyDescent="0.25">
      <c r="R281" s="87" t="s">
        <v>159</v>
      </c>
      <c r="S281" s="87" t="s">
        <v>47</v>
      </c>
      <c r="T281" s="87" t="str">
        <f t="shared" si="32"/>
        <v>AdaFragrance</v>
      </c>
      <c r="U281" s="87" t="s">
        <v>10</v>
      </c>
      <c r="V281" s="87">
        <v>3.8</v>
      </c>
    </row>
    <row r="282" spans="18:22" x14ac:dyDescent="0.25">
      <c r="R282" s="87" t="s">
        <v>159</v>
      </c>
      <c r="S282" s="87" t="s">
        <v>47</v>
      </c>
      <c r="T282" s="87" t="str">
        <f t="shared" si="32"/>
        <v>AdaMeat</v>
      </c>
      <c r="U282" s="87" t="s">
        <v>5</v>
      </c>
      <c r="V282" s="87">
        <v>20.9</v>
      </c>
    </row>
    <row r="283" spans="18:22" x14ac:dyDescent="0.25">
      <c r="R283" s="87" t="s">
        <v>159</v>
      </c>
      <c r="S283" s="87" t="s">
        <v>47</v>
      </c>
      <c r="T283" s="87" t="str">
        <f t="shared" si="32"/>
        <v>AdaVegetable</v>
      </c>
      <c r="U283" s="87" t="s">
        <v>6</v>
      </c>
      <c r="V283" s="87">
        <v>30</v>
      </c>
    </row>
    <row r="284" spans="18:22" x14ac:dyDescent="0.25">
      <c r="R284" s="87" t="s">
        <v>159</v>
      </c>
      <c r="S284" s="87" t="s">
        <v>47</v>
      </c>
      <c r="T284" s="87" t="str">
        <f t="shared" si="32"/>
        <v>AdaVitamins</v>
      </c>
      <c r="U284" s="87" t="s">
        <v>8</v>
      </c>
      <c r="V284" s="87">
        <v>11.6</v>
      </c>
    </row>
    <row r="285" spans="18:22" x14ac:dyDescent="0.25">
      <c r="R285" s="87" t="s">
        <v>160</v>
      </c>
      <c r="S285" s="87" t="s">
        <v>63</v>
      </c>
      <c r="T285" s="87" t="str">
        <f t="shared" si="32"/>
        <v>LucerneCurative</v>
      </c>
      <c r="U285" s="87" t="s">
        <v>9</v>
      </c>
      <c r="V285" s="87">
        <v>27</v>
      </c>
    </row>
    <row r="286" spans="18:22" x14ac:dyDescent="0.25">
      <c r="R286" s="87" t="s">
        <v>160</v>
      </c>
      <c r="S286" s="87" t="s">
        <v>63</v>
      </c>
      <c r="T286" s="87" t="str">
        <f t="shared" si="32"/>
        <v>LucerneFlavouring</v>
      </c>
      <c r="U286" s="87" t="s">
        <v>7</v>
      </c>
      <c r="V286" s="87">
        <v>7</v>
      </c>
    </row>
    <row r="287" spans="18:22" x14ac:dyDescent="0.25">
      <c r="R287" s="87" t="s">
        <v>160</v>
      </c>
      <c r="S287" s="87" t="s">
        <v>63</v>
      </c>
      <c r="T287" s="87" t="str">
        <f t="shared" si="32"/>
        <v>LucerneFragrance</v>
      </c>
      <c r="U287" s="87" t="s">
        <v>10</v>
      </c>
      <c r="V287" s="87">
        <v>3</v>
      </c>
    </row>
    <row r="288" spans="18:22" x14ac:dyDescent="0.25">
      <c r="R288" s="87" t="s">
        <v>160</v>
      </c>
      <c r="S288" s="87" t="s">
        <v>63</v>
      </c>
      <c r="T288" s="87" t="str">
        <f t="shared" si="32"/>
        <v>LucerneMeat</v>
      </c>
      <c r="U288" s="87" t="s">
        <v>5</v>
      </c>
      <c r="V288" s="87">
        <v>26</v>
      </c>
    </row>
    <row r="289" spans="18:22" x14ac:dyDescent="0.25">
      <c r="R289" s="87" t="s">
        <v>160</v>
      </c>
      <c r="S289" s="87" t="s">
        <v>63</v>
      </c>
      <c r="T289" s="87" t="str">
        <f t="shared" si="32"/>
        <v>LucerneVegetable</v>
      </c>
      <c r="U289" s="87" t="s">
        <v>6</v>
      </c>
      <c r="V289" s="87">
        <v>25</v>
      </c>
    </row>
    <row r="290" spans="18:22" x14ac:dyDescent="0.25">
      <c r="R290" s="87" t="s">
        <v>160</v>
      </c>
      <c r="S290" s="87" t="s">
        <v>63</v>
      </c>
      <c r="T290" s="87" t="str">
        <f t="shared" si="32"/>
        <v>LucerneVitamins</v>
      </c>
      <c r="U290" s="87" t="s">
        <v>8</v>
      </c>
      <c r="V290" s="87">
        <v>12</v>
      </c>
    </row>
    <row r="291" spans="18:22" x14ac:dyDescent="0.25">
      <c r="R291" s="87" t="s">
        <v>161</v>
      </c>
      <c r="S291" s="87" t="s">
        <v>69</v>
      </c>
      <c r="T291" s="87" t="str">
        <f t="shared" si="32"/>
        <v>Mahonia BarCurative</v>
      </c>
      <c r="U291" s="87" t="s">
        <v>9</v>
      </c>
      <c r="V291" s="87">
        <v>25</v>
      </c>
    </row>
    <row r="292" spans="18:22" x14ac:dyDescent="0.25">
      <c r="R292" s="87" t="s">
        <v>161</v>
      </c>
      <c r="S292" s="87" t="s">
        <v>69</v>
      </c>
      <c r="T292" s="87" t="str">
        <f t="shared" si="32"/>
        <v>Mahonia BarFlavouring</v>
      </c>
      <c r="U292" s="87" t="s">
        <v>7</v>
      </c>
      <c r="V292" s="87">
        <v>8</v>
      </c>
    </row>
    <row r="293" spans="18:22" x14ac:dyDescent="0.25">
      <c r="R293" s="87" t="s">
        <v>161</v>
      </c>
      <c r="S293" s="87" t="s">
        <v>69</v>
      </c>
      <c r="T293" s="87" t="str">
        <f t="shared" si="32"/>
        <v>Mahonia BarFragrance</v>
      </c>
      <c r="U293" s="87" t="s">
        <v>10</v>
      </c>
      <c r="V293" s="87">
        <v>3.8</v>
      </c>
    </row>
    <row r="294" spans="18:22" x14ac:dyDescent="0.25">
      <c r="R294" s="87" t="s">
        <v>161</v>
      </c>
      <c r="S294" s="87" t="s">
        <v>69</v>
      </c>
      <c r="T294" s="87" t="str">
        <f t="shared" si="32"/>
        <v>Mahonia BarMeat</v>
      </c>
      <c r="U294" s="87" t="s">
        <v>5</v>
      </c>
      <c r="V294" s="87">
        <v>21.7</v>
      </c>
    </row>
    <row r="295" spans="18:22" x14ac:dyDescent="0.25">
      <c r="R295" s="87" t="s">
        <v>161</v>
      </c>
      <c r="S295" s="87" t="s">
        <v>69</v>
      </c>
      <c r="T295" s="87" t="str">
        <f t="shared" si="32"/>
        <v>Mahonia BarVegetable</v>
      </c>
      <c r="U295" s="87" t="s">
        <v>6</v>
      </c>
      <c r="V295" s="87">
        <v>29.2</v>
      </c>
    </row>
    <row r="296" spans="18:22" x14ac:dyDescent="0.25">
      <c r="R296" s="87" t="s">
        <v>161</v>
      </c>
      <c r="S296" s="87" t="s">
        <v>69</v>
      </c>
      <c r="T296" s="87" t="str">
        <f t="shared" si="32"/>
        <v>Mahonia BarVitamins</v>
      </c>
      <c r="U296" s="87" t="s">
        <v>8</v>
      </c>
      <c r="V296" s="87">
        <v>12.3</v>
      </c>
    </row>
    <row r="297" spans="18:22" x14ac:dyDescent="0.25">
      <c r="R297" s="87" t="s">
        <v>162</v>
      </c>
      <c r="S297" s="87" t="s">
        <v>64</v>
      </c>
      <c r="T297" s="87" t="str">
        <f t="shared" si="32"/>
        <v>RioCurative</v>
      </c>
      <c r="U297" s="87" t="s">
        <v>9</v>
      </c>
      <c r="V297" s="87">
        <v>24</v>
      </c>
    </row>
    <row r="298" spans="18:22" x14ac:dyDescent="0.25">
      <c r="R298" s="87" t="s">
        <v>162</v>
      </c>
      <c r="S298" s="87" t="s">
        <v>64</v>
      </c>
      <c r="T298" s="87" t="str">
        <f t="shared" si="32"/>
        <v>RioFlavouring</v>
      </c>
      <c r="U298" s="87" t="s">
        <v>7</v>
      </c>
      <c r="V298" s="87">
        <v>10</v>
      </c>
    </row>
    <row r="299" spans="18:22" x14ac:dyDescent="0.25">
      <c r="R299" s="87" t="s">
        <v>162</v>
      </c>
      <c r="S299" s="87" t="s">
        <v>64</v>
      </c>
      <c r="T299" s="87" t="str">
        <f t="shared" si="32"/>
        <v>RioFragrance</v>
      </c>
      <c r="U299" s="87" t="s">
        <v>10</v>
      </c>
      <c r="V299" s="87">
        <v>4</v>
      </c>
    </row>
    <row r="300" spans="18:22" x14ac:dyDescent="0.25">
      <c r="R300" s="87" t="s">
        <v>162</v>
      </c>
      <c r="S300" s="87" t="s">
        <v>64</v>
      </c>
      <c r="T300" s="87" t="str">
        <f t="shared" si="32"/>
        <v>RioMeat</v>
      </c>
      <c r="U300" s="87" t="s">
        <v>5</v>
      </c>
      <c r="V300" s="87">
        <v>26</v>
      </c>
    </row>
    <row r="301" spans="18:22" x14ac:dyDescent="0.25">
      <c r="R301" s="87" t="s">
        <v>162</v>
      </c>
      <c r="S301" s="87" t="s">
        <v>64</v>
      </c>
      <c r="T301" s="87" t="str">
        <f t="shared" si="32"/>
        <v>RioVegetable</v>
      </c>
      <c r="U301" s="87" t="s">
        <v>6</v>
      </c>
      <c r="V301" s="87">
        <v>28</v>
      </c>
    </row>
    <row r="302" spans="18:22" x14ac:dyDescent="0.25">
      <c r="R302" s="87" t="s">
        <v>162</v>
      </c>
      <c r="S302" s="87" t="s">
        <v>64</v>
      </c>
      <c r="T302" s="87" t="str">
        <f t="shared" si="32"/>
        <v>RioVitamins</v>
      </c>
      <c r="U302" s="87" t="s">
        <v>8</v>
      </c>
      <c r="V302" s="87">
        <v>8</v>
      </c>
    </row>
    <row r="303" spans="18:22" x14ac:dyDescent="0.25">
      <c r="R303" s="87" t="s">
        <v>163</v>
      </c>
      <c r="S303" s="87" t="s">
        <v>180</v>
      </c>
      <c r="T303" s="87" t="str">
        <f t="shared" si="32"/>
        <v>AniseCurative</v>
      </c>
      <c r="U303" s="87" t="s">
        <v>9</v>
      </c>
      <c r="V303" s="87">
        <v>22.5</v>
      </c>
    </row>
    <row r="304" spans="18:22" x14ac:dyDescent="0.25">
      <c r="R304" s="87" t="s">
        <v>163</v>
      </c>
      <c r="S304" s="87" t="s">
        <v>180</v>
      </c>
      <c r="T304" s="87" t="str">
        <f t="shared" si="32"/>
        <v>AniseFlavouring</v>
      </c>
      <c r="U304" s="87" t="s">
        <v>7</v>
      </c>
      <c r="V304" s="87">
        <v>8.1999999999999993</v>
      </c>
    </row>
    <row r="305" spans="18:22" x14ac:dyDescent="0.25">
      <c r="R305" s="87" t="s">
        <v>163</v>
      </c>
      <c r="S305" s="87" t="s">
        <v>180</v>
      </c>
      <c r="T305" s="87" t="str">
        <f t="shared" si="32"/>
        <v>AniseFragrance</v>
      </c>
      <c r="U305" s="87" t="s">
        <v>10</v>
      </c>
      <c r="V305" s="87">
        <v>4</v>
      </c>
    </row>
    <row r="306" spans="18:22" x14ac:dyDescent="0.25">
      <c r="R306" s="87" t="s">
        <v>163</v>
      </c>
      <c r="S306" s="87" t="s">
        <v>180</v>
      </c>
      <c r="T306" s="87" t="str">
        <f t="shared" si="32"/>
        <v>AniseMeat</v>
      </c>
      <c r="U306" s="87" t="s">
        <v>5</v>
      </c>
      <c r="V306" s="87">
        <v>22</v>
      </c>
    </row>
    <row r="307" spans="18:22" x14ac:dyDescent="0.25">
      <c r="R307" s="87" t="s">
        <v>163</v>
      </c>
      <c r="S307" s="87" t="s">
        <v>180</v>
      </c>
      <c r="T307" s="87" t="str">
        <f t="shared" si="32"/>
        <v>AniseVegetable</v>
      </c>
      <c r="U307" s="87" t="s">
        <v>6</v>
      </c>
      <c r="V307" s="87">
        <v>31.2</v>
      </c>
    </row>
    <row r="308" spans="18:22" x14ac:dyDescent="0.25">
      <c r="R308" s="87" t="s">
        <v>163</v>
      </c>
      <c r="S308" s="87" t="s">
        <v>180</v>
      </c>
      <c r="T308" s="87" t="str">
        <f t="shared" si="32"/>
        <v>AniseVitamins</v>
      </c>
      <c r="U308" s="87" t="s">
        <v>8</v>
      </c>
      <c r="V308" s="87">
        <v>12.1</v>
      </c>
    </row>
    <row r="309" spans="18:22" x14ac:dyDescent="0.25">
      <c r="R309" s="87" t="s">
        <v>164</v>
      </c>
      <c r="S309" s="87" t="s">
        <v>181</v>
      </c>
      <c r="T309" s="87" t="str">
        <f t="shared" si="32"/>
        <v>CatnipCurative</v>
      </c>
      <c r="U309" s="87" t="s">
        <v>9</v>
      </c>
      <c r="V309" s="87">
        <v>22.6</v>
      </c>
    </row>
    <row r="310" spans="18:22" x14ac:dyDescent="0.25">
      <c r="R310" s="87" t="s">
        <v>164</v>
      </c>
      <c r="S310" s="87" t="s">
        <v>181</v>
      </c>
      <c r="T310" s="87" t="str">
        <f t="shared" si="32"/>
        <v>CatnipFlavouring</v>
      </c>
      <c r="U310" s="87" t="s">
        <v>7</v>
      </c>
      <c r="V310" s="87">
        <v>8.1</v>
      </c>
    </row>
    <row r="311" spans="18:22" x14ac:dyDescent="0.25">
      <c r="R311" s="87" t="s">
        <v>164</v>
      </c>
      <c r="S311" s="87" t="s">
        <v>181</v>
      </c>
      <c r="T311" s="87" t="str">
        <f t="shared" si="32"/>
        <v>CatnipFragrance</v>
      </c>
      <c r="U311" s="87" t="s">
        <v>10</v>
      </c>
      <c r="V311" s="87">
        <v>4</v>
      </c>
    </row>
    <row r="312" spans="18:22" x14ac:dyDescent="0.25">
      <c r="R312" s="87" t="s">
        <v>164</v>
      </c>
      <c r="S312" s="87" t="s">
        <v>181</v>
      </c>
      <c r="T312" s="87" t="str">
        <f t="shared" si="32"/>
        <v>CatnipMeat</v>
      </c>
      <c r="U312" s="87" t="s">
        <v>5</v>
      </c>
      <c r="V312" s="87">
        <v>21.9</v>
      </c>
    </row>
    <row r="313" spans="18:22" x14ac:dyDescent="0.25">
      <c r="R313" s="87" t="s">
        <v>164</v>
      </c>
      <c r="S313" s="87" t="s">
        <v>181</v>
      </c>
      <c r="T313" s="87" t="str">
        <f t="shared" si="32"/>
        <v>CatnipVegetable</v>
      </c>
      <c r="U313" s="87" t="s">
        <v>6</v>
      </c>
      <c r="V313" s="87">
        <v>31.2</v>
      </c>
    </row>
    <row r="314" spans="18:22" x14ac:dyDescent="0.25">
      <c r="R314" s="87" t="s">
        <v>164</v>
      </c>
      <c r="S314" s="87" t="s">
        <v>181</v>
      </c>
      <c r="T314" s="87" t="str">
        <f t="shared" si="32"/>
        <v>CatnipVitamins</v>
      </c>
      <c r="U314" s="87" t="s">
        <v>8</v>
      </c>
      <c r="V314" s="87">
        <v>12.2</v>
      </c>
    </row>
    <row r="315" spans="18:22" x14ac:dyDescent="0.25">
      <c r="R315" s="87" t="s">
        <v>165</v>
      </c>
      <c r="S315" s="87" t="s">
        <v>182</v>
      </c>
      <c r="T315" s="87" t="str">
        <f t="shared" si="32"/>
        <v>SasaCurative</v>
      </c>
      <c r="U315" s="87" t="s">
        <v>9</v>
      </c>
      <c r="V315" s="87">
        <v>24.8</v>
      </c>
    </row>
    <row r="316" spans="18:22" x14ac:dyDescent="0.25">
      <c r="R316" s="87" t="s">
        <v>165</v>
      </c>
      <c r="S316" s="87" t="s">
        <v>182</v>
      </c>
      <c r="T316" s="87" t="str">
        <f t="shared" si="32"/>
        <v>SasaFlavouring</v>
      </c>
      <c r="U316" s="87" t="s">
        <v>7</v>
      </c>
      <c r="V316" s="87">
        <v>7.7</v>
      </c>
    </row>
    <row r="317" spans="18:22" x14ac:dyDescent="0.25">
      <c r="R317" s="87" t="s">
        <v>165</v>
      </c>
      <c r="S317" s="87" t="s">
        <v>182</v>
      </c>
      <c r="T317" s="87" t="str">
        <f t="shared" si="32"/>
        <v>SasaFragrance</v>
      </c>
      <c r="U317" s="87" t="s">
        <v>10</v>
      </c>
      <c r="V317" s="87">
        <v>3.8</v>
      </c>
    </row>
    <row r="318" spans="18:22" x14ac:dyDescent="0.25">
      <c r="R318" s="87" t="s">
        <v>165</v>
      </c>
      <c r="S318" s="87" t="s">
        <v>182</v>
      </c>
      <c r="T318" s="87" t="str">
        <f t="shared" si="32"/>
        <v>SasaMeat</v>
      </c>
      <c r="U318" s="87" t="s">
        <v>5</v>
      </c>
      <c r="V318" s="87">
        <v>23.9</v>
      </c>
    </row>
    <row r="319" spans="18:22" x14ac:dyDescent="0.25">
      <c r="R319" s="87" t="s">
        <v>165</v>
      </c>
      <c r="S319" s="87" t="s">
        <v>182</v>
      </c>
      <c r="T319" s="87" t="str">
        <f t="shared" si="32"/>
        <v>SasaVegetable</v>
      </c>
      <c r="U319" s="87" t="s">
        <v>6</v>
      </c>
      <c r="V319" s="87">
        <v>28.4</v>
      </c>
    </row>
    <row r="320" spans="18:22" x14ac:dyDescent="0.25">
      <c r="R320" s="87" t="s">
        <v>165</v>
      </c>
      <c r="S320" s="87" t="s">
        <v>182</v>
      </c>
      <c r="T320" s="87" t="str">
        <f t="shared" si="32"/>
        <v>SasaVitamins</v>
      </c>
      <c r="U320" s="87" t="s">
        <v>8</v>
      </c>
      <c r="V320" s="87">
        <v>11.5</v>
      </c>
    </row>
    <row r="321" spans="18:22" x14ac:dyDescent="0.25">
      <c r="R321" s="87" t="s">
        <v>166</v>
      </c>
      <c r="S321" s="87" t="s">
        <v>183</v>
      </c>
      <c r="T321" s="87" t="str">
        <f t="shared" si="32"/>
        <v>SisikaCurative</v>
      </c>
      <c r="U321" s="87" t="s">
        <v>9</v>
      </c>
      <c r="V321" s="87">
        <v>23</v>
      </c>
    </row>
    <row r="322" spans="18:22" x14ac:dyDescent="0.25">
      <c r="R322" s="87" t="s">
        <v>166</v>
      </c>
      <c r="S322" s="87" t="s">
        <v>183</v>
      </c>
      <c r="T322" s="87" t="str">
        <f t="shared" si="32"/>
        <v>SisikaFlavouring</v>
      </c>
      <c r="U322" s="87" t="s">
        <v>7</v>
      </c>
      <c r="V322" s="87">
        <v>8</v>
      </c>
    </row>
    <row r="323" spans="18:22" x14ac:dyDescent="0.25">
      <c r="R323" s="87" t="s">
        <v>166</v>
      </c>
      <c r="S323" s="87" t="s">
        <v>183</v>
      </c>
      <c r="T323" s="87" t="str">
        <f t="shared" ref="T323:T344" si="33">S323&amp;U323</f>
        <v>SisikaFragrance</v>
      </c>
      <c r="U323" s="87" t="s">
        <v>10</v>
      </c>
      <c r="V323" s="87">
        <v>3.9</v>
      </c>
    </row>
    <row r="324" spans="18:22" x14ac:dyDescent="0.25">
      <c r="R324" s="87" t="s">
        <v>166</v>
      </c>
      <c r="S324" s="87" t="s">
        <v>183</v>
      </c>
      <c r="T324" s="87" t="str">
        <f t="shared" si="33"/>
        <v>SisikaMeat</v>
      </c>
      <c r="U324" s="87" t="s">
        <v>5</v>
      </c>
      <c r="V324" s="87">
        <v>22.5</v>
      </c>
    </row>
    <row r="325" spans="18:22" x14ac:dyDescent="0.25">
      <c r="R325" s="87" t="s">
        <v>166</v>
      </c>
      <c r="S325" s="87" t="s">
        <v>183</v>
      </c>
      <c r="T325" s="87" t="str">
        <f t="shared" si="33"/>
        <v>SisikaVegetable</v>
      </c>
      <c r="U325" s="87" t="s">
        <v>6</v>
      </c>
      <c r="V325" s="87">
        <v>30.7</v>
      </c>
    </row>
    <row r="326" spans="18:22" x14ac:dyDescent="0.25">
      <c r="R326" s="87" t="s">
        <v>166</v>
      </c>
      <c r="S326" s="87" t="s">
        <v>183</v>
      </c>
      <c r="T326" s="87" t="str">
        <f t="shared" si="33"/>
        <v>SisikaVitamins</v>
      </c>
      <c r="U326" s="87" t="s">
        <v>8</v>
      </c>
      <c r="V326" s="87">
        <v>11.9</v>
      </c>
    </row>
    <row r="327" spans="18:22" x14ac:dyDescent="0.25">
      <c r="R327" s="87" t="s">
        <v>167</v>
      </c>
      <c r="S327" s="87" t="s">
        <v>74</v>
      </c>
      <c r="T327" s="87" t="str">
        <f t="shared" si="33"/>
        <v>Fuji BarCurative</v>
      </c>
      <c r="U327" s="87" t="s">
        <v>9</v>
      </c>
      <c r="V327" s="87">
        <v>22.3</v>
      </c>
    </row>
    <row r="328" spans="18:22" x14ac:dyDescent="0.25">
      <c r="R328" s="87" t="s">
        <v>167</v>
      </c>
      <c r="S328" s="87" t="s">
        <v>74</v>
      </c>
      <c r="T328" s="87" t="str">
        <f t="shared" si="33"/>
        <v>Fuji BarFlavouring</v>
      </c>
      <c r="U328" s="87" t="s">
        <v>7</v>
      </c>
      <c r="V328" s="87">
        <v>8.1</v>
      </c>
    </row>
    <row r="329" spans="18:22" x14ac:dyDescent="0.25">
      <c r="R329" s="87" t="s">
        <v>167</v>
      </c>
      <c r="S329" s="87" t="s">
        <v>74</v>
      </c>
      <c r="T329" s="87" t="str">
        <f t="shared" si="33"/>
        <v>Fuji BarFragrance</v>
      </c>
      <c r="U329" s="87" t="s">
        <v>10</v>
      </c>
      <c r="V329" s="87">
        <v>4</v>
      </c>
    </row>
    <row r="330" spans="18:22" x14ac:dyDescent="0.25">
      <c r="R330" s="87" t="s">
        <v>167</v>
      </c>
      <c r="S330" s="87" t="s">
        <v>74</v>
      </c>
      <c r="T330" s="87" t="str">
        <f t="shared" si="33"/>
        <v>Fuji BarMeat</v>
      </c>
      <c r="U330" s="87" t="s">
        <v>5</v>
      </c>
      <c r="V330" s="87">
        <v>23.1</v>
      </c>
    </row>
    <row r="331" spans="18:22" x14ac:dyDescent="0.25">
      <c r="R331" s="87" t="s">
        <v>167</v>
      </c>
      <c r="S331" s="87" t="s">
        <v>74</v>
      </c>
      <c r="T331" s="87" t="str">
        <f t="shared" si="33"/>
        <v>Fuji BarVegetable</v>
      </c>
      <c r="U331" s="87" t="s">
        <v>6</v>
      </c>
      <c r="V331" s="87">
        <v>30.6</v>
      </c>
    </row>
    <row r="332" spans="18:22" x14ac:dyDescent="0.25">
      <c r="R332" s="87" t="s">
        <v>167</v>
      </c>
      <c r="S332" s="87" t="s">
        <v>74</v>
      </c>
      <c r="T332" s="87" t="str">
        <f t="shared" si="33"/>
        <v>Fuji BarVitamins</v>
      </c>
      <c r="U332" s="87" t="s">
        <v>8</v>
      </c>
      <c r="V332" s="87">
        <v>11.9</v>
      </c>
    </row>
    <row r="333" spans="18:22" x14ac:dyDescent="0.25">
      <c r="R333" s="87" t="s">
        <v>168</v>
      </c>
      <c r="S333" s="87" t="s">
        <v>75</v>
      </c>
      <c r="T333" s="87" t="str">
        <f t="shared" si="33"/>
        <v>Inula BarCurative</v>
      </c>
      <c r="U333" s="87" t="s">
        <v>9</v>
      </c>
      <c r="V333" s="87">
        <v>22.6</v>
      </c>
    </row>
    <row r="334" spans="18:22" x14ac:dyDescent="0.25">
      <c r="R334" s="87" t="s">
        <v>168</v>
      </c>
      <c r="S334" s="87" t="s">
        <v>75</v>
      </c>
      <c r="T334" s="87" t="str">
        <f t="shared" si="33"/>
        <v>Inula BarFlavouring</v>
      </c>
      <c r="U334" s="87" t="s">
        <v>7</v>
      </c>
      <c r="V334" s="87">
        <v>8.1999999999999993</v>
      </c>
    </row>
    <row r="335" spans="18:22" x14ac:dyDescent="0.25">
      <c r="R335" s="87" t="s">
        <v>168</v>
      </c>
      <c r="S335" s="87" t="s">
        <v>75</v>
      </c>
      <c r="T335" s="87" t="str">
        <f t="shared" si="33"/>
        <v>Inula BarFragrance</v>
      </c>
      <c r="U335" s="87" t="s">
        <v>10</v>
      </c>
      <c r="V335" s="87">
        <v>4</v>
      </c>
    </row>
    <row r="336" spans="18:22" x14ac:dyDescent="0.25">
      <c r="R336" s="87" t="s">
        <v>168</v>
      </c>
      <c r="S336" s="87" t="s">
        <v>75</v>
      </c>
      <c r="T336" s="87" t="str">
        <f t="shared" si="33"/>
        <v>Inula BarMeat</v>
      </c>
      <c r="U336" s="87" t="s">
        <v>5</v>
      </c>
      <c r="V336" s="87">
        <v>23</v>
      </c>
    </row>
    <row r="337" spans="18:22" x14ac:dyDescent="0.25">
      <c r="R337" s="87" t="s">
        <v>168</v>
      </c>
      <c r="S337" s="87" t="s">
        <v>75</v>
      </c>
      <c r="T337" s="87" t="str">
        <f t="shared" si="33"/>
        <v>Inula BarVegetable</v>
      </c>
      <c r="U337" s="87" t="s">
        <v>6</v>
      </c>
      <c r="V337" s="87">
        <v>29.8</v>
      </c>
    </row>
    <row r="338" spans="18:22" x14ac:dyDescent="0.25">
      <c r="R338" s="87" t="s">
        <v>168</v>
      </c>
      <c r="S338" s="87" t="s">
        <v>75</v>
      </c>
      <c r="T338" s="87" t="str">
        <f t="shared" si="33"/>
        <v>Inula BarVitamins</v>
      </c>
      <c r="U338" s="87" t="s">
        <v>8</v>
      </c>
      <c r="V338" s="87">
        <v>12.3</v>
      </c>
    </row>
    <row r="339" spans="18:22" x14ac:dyDescent="0.25">
      <c r="R339" s="87" t="s">
        <v>169</v>
      </c>
      <c r="S339" s="87" t="s">
        <v>184</v>
      </c>
      <c r="T339" s="87" t="str">
        <f t="shared" si="33"/>
        <v>Super BarCurative</v>
      </c>
      <c r="U339" s="87" t="s">
        <v>9</v>
      </c>
      <c r="V339" s="87">
        <v>23.5</v>
      </c>
    </row>
    <row r="340" spans="18:22" x14ac:dyDescent="0.25">
      <c r="R340" s="87" t="s">
        <v>169</v>
      </c>
      <c r="S340" s="87" t="s">
        <v>184</v>
      </c>
      <c r="T340" s="87" t="str">
        <f t="shared" si="33"/>
        <v>Super BarFlavouring</v>
      </c>
      <c r="U340" s="87" t="s">
        <v>7</v>
      </c>
      <c r="V340" s="87">
        <v>7.8</v>
      </c>
    </row>
    <row r="341" spans="18:22" x14ac:dyDescent="0.25">
      <c r="R341" s="87" t="s">
        <v>169</v>
      </c>
      <c r="S341" s="87" t="s">
        <v>184</v>
      </c>
      <c r="T341" s="87" t="str">
        <f t="shared" si="33"/>
        <v>Super BarFragrance</v>
      </c>
      <c r="U341" s="87" t="s">
        <v>10</v>
      </c>
      <c r="V341" s="87">
        <v>3.8</v>
      </c>
    </row>
    <row r="342" spans="18:22" x14ac:dyDescent="0.25">
      <c r="R342" s="87" t="s">
        <v>169</v>
      </c>
      <c r="S342" s="87" t="s">
        <v>184</v>
      </c>
      <c r="T342" s="87" t="str">
        <f t="shared" si="33"/>
        <v>Super BarMeat</v>
      </c>
      <c r="U342" s="87" t="s">
        <v>5</v>
      </c>
      <c r="V342" s="87">
        <v>22.9</v>
      </c>
    </row>
    <row r="343" spans="18:22" x14ac:dyDescent="0.25">
      <c r="R343" s="87" t="s">
        <v>169</v>
      </c>
      <c r="S343" s="87" t="s">
        <v>184</v>
      </c>
      <c r="T343" s="87" t="str">
        <f t="shared" si="33"/>
        <v>Super BarVegetable</v>
      </c>
      <c r="U343" s="87" t="s">
        <v>6</v>
      </c>
      <c r="V343" s="87">
        <v>30.1</v>
      </c>
    </row>
    <row r="344" spans="18:22" x14ac:dyDescent="0.25">
      <c r="R344" s="87" t="s">
        <v>169</v>
      </c>
      <c r="S344" s="87" t="s">
        <v>184</v>
      </c>
      <c r="T344" s="87" t="str">
        <f t="shared" si="33"/>
        <v>Super BarVitamins</v>
      </c>
      <c r="U344" s="87" t="s">
        <v>8</v>
      </c>
      <c r="V344" s="87">
        <v>11.8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0" sqref="E10"/>
    </sheetView>
  </sheetViews>
  <sheetFormatPr defaultRowHeight="12.5" x14ac:dyDescent="0.25"/>
  <cols>
    <col min="1" max="1" width="9.81640625" customWidth="1"/>
    <col min="4" max="12" width="8.1796875" customWidth="1"/>
  </cols>
  <sheetData>
    <row r="1" spans="1:12" ht="14" x14ac:dyDescent="0.25">
      <c r="B1" s="90" t="s">
        <v>185</v>
      </c>
    </row>
    <row r="2" spans="1:12" ht="13" thickBot="1" x14ac:dyDescent="0.3">
      <c r="B2" s="86" t="s">
        <v>111</v>
      </c>
    </row>
    <row r="3" spans="1:12" ht="13" thickBot="1" x14ac:dyDescent="0.3">
      <c r="A3" s="81" t="s">
        <v>78</v>
      </c>
      <c r="B3" s="91" t="s">
        <v>17</v>
      </c>
      <c r="C3" s="91" t="s">
        <v>18</v>
      </c>
      <c r="D3" s="82" t="s">
        <v>52</v>
      </c>
      <c r="E3" s="82" t="s">
        <v>51</v>
      </c>
      <c r="F3" s="82" t="s">
        <v>53</v>
      </c>
      <c r="G3" s="82" t="s">
        <v>54</v>
      </c>
      <c r="H3" s="82" t="s">
        <v>55</v>
      </c>
      <c r="I3" s="82" t="s">
        <v>186</v>
      </c>
      <c r="J3" s="82" t="s">
        <v>188</v>
      </c>
      <c r="K3" s="82" t="s">
        <v>190</v>
      </c>
      <c r="L3" s="82" t="s">
        <v>192</v>
      </c>
    </row>
    <row r="4" spans="1:12" ht="13" thickBot="1" x14ac:dyDescent="0.3">
      <c r="A4" s="83" t="s">
        <v>77</v>
      </c>
      <c r="B4" s="92">
        <v>21.9</v>
      </c>
      <c r="C4" s="92">
        <v>9.1</v>
      </c>
      <c r="D4" s="96">
        <v>7</v>
      </c>
      <c r="E4" s="96">
        <v>15</v>
      </c>
      <c r="F4" s="96">
        <v>18</v>
      </c>
      <c r="G4" s="96">
        <v>15</v>
      </c>
      <c r="H4" s="96">
        <v>14</v>
      </c>
      <c r="I4" s="96">
        <v>12</v>
      </c>
      <c r="J4" s="96">
        <v>18</v>
      </c>
      <c r="K4" s="96">
        <v>13</v>
      </c>
      <c r="L4" s="96">
        <v>18</v>
      </c>
    </row>
    <row r="5" spans="1:12" ht="13" thickBot="1" x14ac:dyDescent="0.3">
      <c r="A5" s="88" t="s">
        <v>4</v>
      </c>
      <c r="B5" s="93" t="s">
        <v>23</v>
      </c>
      <c r="C5" s="93">
        <v>0</v>
      </c>
      <c r="D5" s="97">
        <v>0</v>
      </c>
      <c r="E5" s="97">
        <v>0</v>
      </c>
      <c r="F5" s="97">
        <v>0</v>
      </c>
      <c r="G5" s="97">
        <v>0</v>
      </c>
      <c r="H5" s="97">
        <v>0</v>
      </c>
      <c r="I5" s="97">
        <v>0</v>
      </c>
      <c r="J5" s="97">
        <v>0</v>
      </c>
      <c r="K5" s="97">
        <v>6</v>
      </c>
      <c r="L5" s="97">
        <v>0</v>
      </c>
    </row>
    <row r="6" spans="1:12" ht="13" thickBot="1" x14ac:dyDescent="0.3">
      <c r="A6" s="83" t="s">
        <v>1</v>
      </c>
      <c r="B6" s="92">
        <v>70</v>
      </c>
      <c r="C6" s="92">
        <v>25.2</v>
      </c>
      <c r="D6" s="96">
        <v>25</v>
      </c>
      <c r="E6" s="96">
        <v>30</v>
      </c>
      <c r="F6" s="96">
        <v>25</v>
      </c>
      <c r="G6" s="96">
        <v>30</v>
      </c>
      <c r="H6" s="96">
        <v>11</v>
      </c>
      <c r="I6" s="96">
        <v>45</v>
      </c>
      <c r="J6" s="96">
        <v>16</v>
      </c>
      <c r="K6" s="96">
        <v>50</v>
      </c>
      <c r="L6" s="96">
        <v>29</v>
      </c>
    </row>
    <row r="7" spans="1:12" ht="13" thickBot="1" x14ac:dyDescent="0.3">
      <c r="A7" s="88" t="s">
        <v>3</v>
      </c>
      <c r="B7" s="93">
        <v>26.3</v>
      </c>
      <c r="C7" s="93">
        <v>7.9</v>
      </c>
      <c r="D7" s="97">
        <v>12</v>
      </c>
      <c r="E7" s="97">
        <v>25</v>
      </c>
      <c r="F7" s="97">
        <v>18</v>
      </c>
      <c r="G7" s="97">
        <v>22</v>
      </c>
      <c r="H7" s="97">
        <v>23</v>
      </c>
      <c r="I7" s="97">
        <v>12</v>
      </c>
      <c r="J7" s="97">
        <v>17</v>
      </c>
      <c r="K7" s="97">
        <v>12</v>
      </c>
      <c r="L7" s="97">
        <v>12</v>
      </c>
    </row>
    <row r="8" spans="1:12" ht="13" thickBot="1" x14ac:dyDescent="0.3">
      <c r="A8" s="83" t="s">
        <v>0</v>
      </c>
      <c r="B8" s="92">
        <v>47</v>
      </c>
      <c r="C8" s="92">
        <v>45.9</v>
      </c>
      <c r="D8" s="96">
        <v>44</v>
      </c>
      <c r="E8" s="96">
        <v>12</v>
      </c>
      <c r="F8" s="96">
        <v>25</v>
      </c>
      <c r="G8" s="96">
        <v>15</v>
      </c>
      <c r="H8" s="96">
        <v>35</v>
      </c>
      <c r="I8" s="96">
        <v>20</v>
      </c>
      <c r="J8" s="96">
        <v>33</v>
      </c>
      <c r="K8" s="96">
        <v>8</v>
      </c>
      <c r="L8" s="96">
        <v>26</v>
      </c>
    </row>
    <row r="9" spans="1:12" ht="13" thickBot="1" x14ac:dyDescent="0.3">
      <c r="A9" s="88" t="s">
        <v>2</v>
      </c>
      <c r="B9" s="93">
        <v>19.3</v>
      </c>
      <c r="C9" s="93">
        <v>11.9</v>
      </c>
      <c r="D9" s="97">
        <v>12</v>
      </c>
      <c r="E9" s="97">
        <v>18</v>
      </c>
      <c r="F9" s="97">
        <v>14</v>
      </c>
      <c r="G9" s="97">
        <v>18</v>
      </c>
      <c r="H9" s="97">
        <v>17</v>
      </c>
      <c r="I9" s="97">
        <v>11</v>
      </c>
      <c r="J9" s="97">
        <v>16</v>
      </c>
      <c r="K9" s="97">
        <v>11</v>
      </c>
      <c r="L9" s="97">
        <v>15</v>
      </c>
    </row>
    <row r="10" spans="1:12" ht="13" thickBot="1" x14ac:dyDescent="0.3">
      <c r="A10" s="81" t="s">
        <v>78</v>
      </c>
      <c r="B10" s="94" t="s">
        <v>17</v>
      </c>
      <c r="C10" s="94" t="s">
        <v>18</v>
      </c>
      <c r="D10" s="98" t="s">
        <v>61</v>
      </c>
      <c r="E10" s="98" t="s">
        <v>218</v>
      </c>
      <c r="F10" s="98" t="s">
        <v>219</v>
      </c>
      <c r="G10" s="98" t="s">
        <v>63</v>
      </c>
      <c r="H10" s="98" t="s">
        <v>64</v>
      </c>
      <c r="I10" s="98" t="s">
        <v>202</v>
      </c>
      <c r="J10" s="98" t="s">
        <v>204</v>
      </c>
      <c r="K10" s="98" t="s">
        <v>206</v>
      </c>
      <c r="L10" s="98" t="s">
        <v>208</v>
      </c>
    </row>
    <row r="11" spans="1:12" ht="13" thickBot="1" x14ac:dyDescent="0.3">
      <c r="A11" s="88" t="s">
        <v>5</v>
      </c>
      <c r="B11" s="93">
        <v>32.200000000000003</v>
      </c>
      <c r="C11" s="93">
        <v>17.8</v>
      </c>
      <c r="D11" s="97">
        <v>27</v>
      </c>
      <c r="E11" s="97">
        <v>27</v>
      </c>
      <c r="F11" s="97">
        <v>27</v>
      </c>
      <c r="G11" s="97">
        <v>26</v>
      </c>
      <c r="H11" s="97">
        <v>26</v>
      </c>
      <c r="I11" s="97">
        <v>22</v>
      </c>
      <c r="J11" s="97">
        <v>28</v>
      </c>
      <c r="K11" s="97">
        <v>23</v>
      </c>
      <c r="L11" s="97">
        <v>21</v>
      </c>
    </row>
    <row r="12" spans="1:12" ht="13" thickBot="1" x14ac:dyDescent="0.3">
      <c r="A12" s="83" t="s">
        <v>6</v>
      </c>
      <c r="B12" s="92">
        <v>35.6</v>
      </c>
      <c r="C12" s="92">
        <v>12.7</v>
      </c>
      <c r="D12" s="96">
        <v>32</v>
      </c>
      <c r="E12" s="96">
        <v>24</v>
      </c>
      <c r="F12" s="96">
        <v>30</v>
      </c>
      <c r="G12" s="96">
        <v>25</v>
      </c>
      <c r="H12" s="96">
        <v>28</v>
      </c>
      <c r="I12" s="96">
        <v>30</v>
      </c>
      <c r="J12" s="96">
        <v>30</v>
      </c>
      <c r="K12" s="96">
        <v>28</v>
      </c>
      <c r="L12" s="96">
        <v>30</v>
      </c>
    </row>
    <row r="13" spans="1:12" ht="13" thickBot="1" x14ac:dyDescent="0.3">
      <c r="A13" s="88" t="s">
        <v>7</v>
      </c>
      <c r="B13" s="93">
        <v>10</v>
      </c>
      <c r="C13" s="93">
        <v>7.1</v>
      </c>
      <c r="D13" s="97">
        <v>7</v>
      </c>
      <c r="E13" s="97">
        <v>8</v>
      </c>
      <c r="F13" s="97">
        <v>7</v>
      </c>
      <c r="G13" s="97">
        <v>7</v>
      </c>
      <c r="H13" s="97">
        <v>10</v>
      </c>
      <c r="I13" s="97">
        <v>8</v>
      </c>
      <c r="J13" s="97">
        <v>10</v>
      </c>
      <c r="K13" s="97">
        <v>8</v>
      </c>
      <c r="L13" s="97">
        <v>8</v>
      </c>
    </row>
    <row r="14" spans="1:12" ht="13" thickBot="1" x14ac:dyDescent="0.3">
      <c r="A14" s="83" t="s">
        <v>8</v>
      </c>
      <c r="B14" s="92">
        <v>15</v>
      </c>
      <c r="C14" s="92">
        <v>12.2</v>
      </c>
      <c r="D14" s="96">
        <v>10</v>
      </c>
      <c r="E14" s="96">
        <v>12</v>
      </c>
      <c r="F14" s="96">
        <v>15</v>
      </c>
      <c r="G14" s="96">
        <v>12</v>
      </c>
      <c r="H14" s="96">
        <v>8</v>
      </c>
      <c r="I14" s="96">
        <v>12</v>
      </c>
      <c r="J14" s="96">
        <v>12</v>
      </c>
      <c r="K14" s="96">
        <v>13</v>
      </c>
      <c r="L14" s="96">
        <v>9</v>
      </c>
    </row>
    <row r="15" spans="1:12" ht="13" thickBot="1" x14ac:dyDescent="0.3">
      <c r="A15" s="88" t="s">
        <v>9</v>
      </c>
      <c r="B15" s="93">
        <v>34.299999999999997</v>
      </c>
      <c r="C15" s="93">
        <v>44.5</v>
      </c>
      <c r="D15" s="97">
        <v>20</v>
      </c>
      <c r="E15" s="97">
        <v>25</v>
      </c>
      <c r="F15" s="97">
        <v>18</v>
      </c>
      <c r="G15" s="97">
        <v>27</v>
      </c>
      <c r="H15" s="97">
        <v>24</v>
      </c>
      <c r="I15" s="97">
        <v>24</v>
      </c>
      <c r="J15" s="97">
        <v>12</v>
      </c>
      <c r="K15" s="97">
        <v>23</v>
      </c>
      <c r="L15" s="97">
        <v>28</v>
      </c>
    </row>
    <row r="16" spans="1:12" ht="13" thickBot="1" x14ac:dyDescent="0.3">
      <c r="A16" s="83" t="s">
        <v>10</v>
      </c>
      <c r="B16" s="92">
        <v>5</v>
      </c>
      <c r="C16" s="92">
        <v>5.7</v>
      </c>
      <c r="D16" s="96">
        <v>4</v>
      </c>
      <c r="E16" s="96">
        <v>4</v>
      </c>
      <c r="F16" s="96">
        <v>3</v>
      </c>
      <c r="G16" s="96">
        <v>3</v>
      </c>
      <c r="H16" s="96">
        <v>4</v>
      </c>
      <c r="I16" s="96">
        <v>4</v>
      </c>
      <c r="J16" s="96">
        <v>8</v>
      </c>
      <c r="K16" s="96">
        <v>5</v>
      </c>
      <c r="L16" s="96">
        <v>4</v>
      </c>
    </row>
    <row r="17" spans="1:12" ht="13" thickBot="1" x14ac:dyDescent="0.3">
      <c r="A17" s="81" t="s">
        <v>78</v>
      </c>
      <c r="B17" s="94" t="s">
        <v>17</v>
      </c>
      <c r="C17" s="94" t="s">
        <v>18</v>
      </c>
      <c r="D17" s="98" t="s">
        <v>56</v>
      </c>
      <c r="E17" s="98" t="s">
        <v>57</v>
      </c>
      <c r="F17" s="98" t="s">
        <v>59</v>
      </c>
      <c r="G17" s="98" t="s">
        <v>58</v>
      </c>
      <c r="H17" s="98" t="s">
        <v>60</v>
      </c>
      <c r="I17" s="98" t="s">
        <v>194</v>
      </c>
      <c r="J17" s="98" t="s">
        <v>196</v>
      </c>
      <c r="K17" s="98" t="s">
        <v>198</v>
      </c>
      <c r="L17" s="98" t="s">
        <v>200</v>
      </c>
    </row>
    <row r="18" spans="1:12" ht="13" thickBot="1" x14ac:dyDescent="0.3">
      <c r="A18" s="83" t="s">
        <v>11</v>
      </c>
      <c r="B18" s="92">
        <v>60</v>
      </c>
      <c r="C18" s="92">
        <v>16.3</v>
      </c>
      <c r="D18" s="96">
        <v>34</v>
      </c>
      <c r="E18" s="96">
        <v>30</v>
      </c>
      <c r="F18" s="96">
        <v>35</v>
      </c>
      <c r="G18" s="96">
        <v>30</v>
      </c>
      <c r="H18" s="96">
        <v>40</v>
      </c>
      <c r="I18" s="96">
        <v>30</v>
      </c>
      <c r="J18" s="96">
        <v>24</v>
      </c>
      <c r="K18" s="96">
        <v>29</v>
      </c>
      <c r="L18" s="96">
        <v>35</v>
      </c>
    </row>
    <row r="19" spans="1:12" ht="13" thickBot="1" x14ac:dyDescent="0.3">
      <c r="A19" s="88" t="s">
        <v>12</v>
      </c>
      <c r="B19" s="93">
        <v>62.7</v>
      </c>
      <c r="C19" s="93">
        <v>39.700000000000003</v>
      </c>
      <c r="D19" s="97">
        <v>25</v>
      </c>
      <c r="E19" s="97">
        <v>35</v>
      </c>
      <c r="F19" s="97">
        <v>30</v>
      </c>
      <c r="G19" s="97">
        <v>40</v>
      </c>
      <c r="H19" s="97">
        <v>25</v>
      </c>
      <c r="I19" s="97">
        <v>35</v>
      </c>
      <c r="J19" s="97">
        <v>38</v>
      </c>
      <c r="K19" s="97">
        <v>36</v>
      </c>
      <c r="L19" s="97">
        <v>25</v>
      </c>
    </row>
    <row r="20" spans="1:12" ht="13" thickBot="1" x14ac:dyDescent="0.3">
      <c r="A20" s="83" t="s">
        <v>13</v>
      </c>
      <c r="B20" s="92">
        <v>18.2</v>
      </c>
      <c r="C20" s="92">
        <v>23</v>
      </c>
      <c r="D20" s="96">
        <v>7</v>
      </c>
      <c r="E20" s="96">
        <v>8</v>
      </c>
      <c r="F20" s="96">
        <v>6</v>
      </c>
      <c r="G20" s="96">
        <v>12</v>
      </c>
      <c r="H20" s="96">
        <v>7</v>
      </c>
      <c r="I20" s="96">
        <v>7</v>
      </c>
      <c r="J20" s="96">
        <v>12</v>
      </c>
      <c r="K20" s="96">
        <v>7</v>
      </c>
      <c r="L20" s="96">
        <v>13</v>
      </c>
    </row>
    <row r="21" spans="1:12" ht="13" thickBot="1" x14ac:dyDescent="0.3">
      <c r="A21" s="88" t="s">
        <v>8</v>
      </c>
      <c r="B21" s="93">
        <v>10</v>
      </c>
      <c r="C21" s="93">
        <v>5.5</v>
      </c>
      <c r="D21" s="97">
        <v>7</v>
      </c>
      <c r="E21" s="97">
        <v>10</v>
      </c>
      <c r="F21" s="97">
        <v>7</v>
      </c>
      <c r="G21" s="97">
        <v>4</v>
      </c>
      <c r="H21" s="97">
        <v>6</v>
      </c>
      <c r="I21" s="97">
        <v>7</v>
      </c>
      <c r="J21" s="97">
        <v>7</v>
      </c>
      <c r="K21" s="97">
        <v>7</v>
      </c>
      <c r="L21" s="97">
        <v>7</v>
      </c>
    </row>
    <row r="22" spans="1:12" ht="13" thickBot="1" x14ac:dyDescent="0.3">
      <c r="A22" s="83" t="s">
        <v>14</v>
      </c>
      <c r="B22" s="92">
        <v>15</v>
      </c>
      <c r="C22" s="92">
        <v>6.1</v>
      </c>
      <c r="D22" s="96">
        <v>7</v>
      </c>
      <c r="E22" s="96">
        <v>7</v>
      </c>
      <c r="F22" s="96">
        <v>7</v>
      </c>
      <c r="G22" s="96">
        <v>7</v>
      </c>
      <c r="H22" s="96">
        <v>7</v>
      </c>
      <c r="I22" s="96">
        <v>8</v>
      </c>
      <c r="J22" s="96">
        <v>7</v>
      </c>
      <c r="K22" s="96">
        <v>8</v>
      </c>
      <c r="L22" s="96">
        <v>8</v>
      </c>
    </row>
    <row r="23" spans="1:12" ht="13" thickBot="1" x14ac:dyDescent="0.3">
      <c r="A23" s="88" t="s">
        <v>15</v>
      </c>
      <c r="B23" s="93">
        <v>27.5</v>
      </c>
      <c r="C23" s="93">
        <v>9.4</v>
      </c>
      <c r="D23" s="97">
        <v>20</v>
      </c>
      <c r="E23" s="97">
        <v>10</v>
      </c>
      <c r="F23" s="97">
        <v>15</v>
      </c>
      <c r="G23" s="97">
        <v>7</v>
      </c>
      <c r="H23" s="97">
        <v>15</v>
      </c>
      <c r="I23" s="97">
        <v>13</v>
      </c>
      <c r="J23" s="97">
        <v>12</v>
      </c>
      <c r="K23" s="97">
        <v>13</v>
      </c>
      <c r="L23" s="97">
        <v>12</v>
      </c>
    </row>
    <row r="25" spans="1:12" x14ac:dyDescent="0.25">
      <c r="F25" s="87"/>
      <c r="J25" s="87"/>
      <c r="K25" s="87"/>
    </row>
    <row r="26" spans="1:12" x14ac:dyDescent="0.25">
      <c r="F26" s="87"/>
      <c r="J26" s="87"/>
      <c r="K26" s="87"/>
    </row>
    <row r="27" spans="1:12" x14ac:dyDescent="0.25">
      <c r="F27" s="87"/>
      <c r="J27" s="87"/>
      <c r="K27" s="87"/>
    </row>
    <row r="28" spans="1:12" x14ac:dyDescent="0.25">
      <c r="F28" s="87"/>
      <c r="J28" s="87"/>
      <c r="K28" s="87"/>
    </row>
    <row r="93" spans="10:11" x14ac:dyDescent="0.25">
      <c r="J93" s="87"/>
      <c r="K93" s="87"/>
    </row>
    <row r="94" spans="10:11" x14ac:dyDescent="0.25">
      <c r="J94" s="87"/>
      <c r="K94" s="87"/>
    </row>
    <row r="95" spans="10:11" x14ac:dyDescent="0.25">
      <c r="J95" s="87"/>
      <c r="K95" s="87"/>
    </row>
    <row r="96" spans="10:11" x14ac:dyDescent="0.25">
      <c r="J96" s="87"/>
      <c r="K96" s="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>
      <pane xSplit="1" ySplit="1" topLeftCell="B23" activePane="bottomRight" state="frozen"/>
      <selection pane="topRight" activeCell="B1" sqref="B1"/>
      <selection pane="bottomLeft" activeCell="A3" sqref="A3"/>
      <selection pane="bottomRight" activeCell="G35" sqref="G35"/>
    </sheetView>
  </sheetViews>
  <sheetFormatPr defaultRowHeight="12.5" x14ac:dyDescent="0.25"/>
  <cols>
    <col min="1" max="1" width="9.81640625" customWidth="1"/>
    <col min="4" max="13" width="8.1796875" customWidth="1"/>
    <col min="15" max="15" width="10" bestFit="1" customWidth="1"/>
    <col min="16" max="16" width="22.90625" customWidth="1"/>
  </cols>
  <sheetData>
    <row r="1" spans="1:18" ht="14" x14ac:dyDescent="0.25">
      <c r="A1" s="90" t="s">
        <v>185</v>
      </c>
    </row>
    <row r="2" spans="1:18" ht="13" thickBot="1" x14ac:dyDescent="0.3">
      <c r="A2" s="86" t="s">
        <v>111</v>
      </c>
    </row>
    <row r="3" spans="1:18" ht="13" thickBot="1" x14ac:dyDescent="0.3">
      <c r="A3" s="81" t="s">
        <v>78</v>
      </c>
      <c r="B3" s="91" t="s">
        <v>17</v>
      </c>
      <c r="C3" s="91" t="s">
        <v>18</v>
      </c>
      <c r="D3" s="82" t="s">
        <v>52</v>
      </c>
      <c r="E3" s="82" t="s">
        <v>51</v>
      </c>
      <c r="F3" s="82" t="s">
        <v>53</v>
      </c>
      <c r="G3" s="82" t="s">
        <v>54</v>
      </c>
      <c r="H3" s="82" t="s">
        <v>55</v>
      </c>
      <c r="I3" s="82" t="s">
        <v>186</v>
      </c>
      <c r="J3" s="82" t="s">
        <v>188</v>
      </c>
      <c r="K3" s="82" t="s">
        <v>190</v>
      </c>
      <c r="L3" s="82" t="s">
        <v>192</v>
      </c>
      <c r="N3" s="87" t="s">
        <v>114</v>
      </c>
      <c r="O3" s="87" t="s">
        <v>52</v>
      </c>
      <c r="P3" s="87" t="str">
        <f t="shared" ref="P3:P66" si="0">O3&amp;Q3</f>
        <v>InjiAroma Mix</v>
      </c>
      <c r="Q3" s="87" t="s">
        <v>77</v>
      </c>
      <c r="R3" s="87">
        <v>7</v>
      </c>
    </row>
    <row r="4" spans="1:18" ht="13" thickBot="1" x14ac:dyDescent="0.3">
      <c r="A4" s="83" t="s">
        <v>77</v>
      </c>
      <c r="B4" s="92">
        <v>21.9</v>
      </c>
      <c r="C4" s="92">
        <v>9.1</v>
      </c>
      <c r="D4" s="96">
        <f t="shared" ref="D4:L9" si="1">VLOOKUP(D$3&amp;$A4,$P$3:$R$164,3,FALSE)</f>
        <v>7</v>
      </c>
      <c r="E4" s="96">
        <f t="shared" si="1"/>
        <v>15</v>
      </c>
      <c r="F4" s="96">
        <f t="shared" si="1"/>
        <v>18</v>
      </c>
      <c r="G4" s="96">
        <f t="shared" si="1"/>
        <v>15</v>
      </c>
      <c r="H4" s="96">
        <f t="shared" si="1"/>
        <v>14</v>
      </c>
      <c r="I4" s="96">
        <f t="shared" si="1"/>
        <v>12</v>
      </c>
      <c r="J4" s="96">
        <f t="shared" si="1"/>
        <v>18</v>
      </c>
      <c r="K4" s="96">
        <f t="shared" si="1"/>
        <v>13</v>
      </c>
      <c r="L4" s="96">
        <f t="shared" si="1"/>
        <v>18</v>
      </c>
      <c r="N4" s="87" t="s">
        <v>114</v>
      </c>
      <c r="O4" s="87" t="s">
        <v>52</v>
      </c>
      <c r="P4" s="87" t="str">
        <f t="shared" si="0"/>
        <v>InjiFiller</v>
      </c>
      <c r="Q4" s="87" t="s">
        <v>4</v>
      </c>
      <c r="R4" s="87">
        <v>0</v>
      </c>
    </row>
    <row r="5" spans="1:18" ht="13" thickBot="1" x14ac:dyDescent="0.3">
      <c r="A5" s="88" t="s">
        <v>4</v>
      </c>
      <c r="B5" s="93" t="s">
        <v>23</v>
      </c>
      <c r="C5" s="93">
        <v>0</v>
      </c>
      <c r="D5" s="97">
        <f t="shared" si="1"/>
        <v>0</v>
      </c>
      <c r="E5" s="97">
        <f t="shared" si="1"/>
        <v>0</v>
      </c>
      <c r="F5" s="97">
        <f t="shared" si="1"/>
        <v>0</v>
      </c>
      <c r="G5" s="97">
        <f t="shared" si="1"/>
        <v>0</v>
      </c>
      <c r="H5" s="97">
        <f t="shared" si="1"/>
        <v>0</v>
      </c>
      <c r="I5" s="97">
        <f t="shared" si="1"/>
        <v>0</v>
      </c>
      <c r="J5" s="97">
        <f t="shared" si="1"/>
        <v>0</v>
      </c>
      <c r="K5" s="97">
        <f t="shared" si="1"/>
        <v>6</v>
      </c>
      <c r="L5" s="97">
        <f t="shared" si="1"/>
        <v>0</v>
      </c>
      <c r="N5" s="87" t="s">
        <v>114</v>
      </c>
      <c r="O5" s="87" t="s">
        <v>52</v>
      </c>
      <c r="P5" s="87" t="str">
        <f t="shared" si="0"/>
        <v>InjiFruits</v>
      </c>
      <c r="Q5" s="87" t="s">
        <v>1</v>
      </c>
      <c r="R5" s="87">
        <v>25</v>
      </c>
    </row>
    <row r="6" spans="1:18" ht="13" thickBot="1" x14ac:dyDescent="0.3">
      <c r="A6" s="83" t="s">
        <v>1</v>
      </c>
      <c r="B6" s="92">
        <v>70</v>
      </c>
      <c r="C6" s="92">
        <v>25.2</v>
      </c>
      <c r="D6" s="96">
        <f t="shared" si="1"/>
        <v>25</v>
      </c>
      <c r="E6" s="96">
        <f t="shared" si="1"/>
        <v>30</v>
      </c>
      <c r="F6" s="96">
        <f t="shared" si="1"/>
        <v>25</v>
      </c>
      <c r="G6" s="96">
        <f t="shared" si="1"/>
        <v>30</v>
      </c>
      <c r="H6" s="96">
        <f t="shared" si="1"/>
        <v>11</v>
      </c>
      <c r="I6" s="96">
        <f t="shared" si="1"/>
        <v>45</v>
      </c>
      <c r="J6" s="96">
        <f t="shared" si="1"/>
        <v>16</v>
      </c>
      <c r="K6" s="96">
        <f t="shared" si="1"/>
        <v>50</v>
      </c>
      <c r="L6" s="96">
        <f t="shared" si="1"/>
        <v>29</v>
      </c>
      <c r="N6" s="87" t="s">
        <v>114</v>
      </c>
      <c r="O6" s="87" t="s">
        <v>52</v>
      </c>
      <c r="P6" s="87" t="str">
        <f t="shared" si="0"/>
        <v>InjiMinerals</v>
      </c>
      <c r="Q6" s="87" t="s">
        <v>3</v>
      </c>
      <c r="R6" s="87">
        <v>12</v>
      </c>
    </row>
    <row r="7" spans="1:18" ht="13" thickBot="1" x14ac:dyDescent="0.3">
      <c r="A7" s="88" t="s">
        <v>3</v>
      </c>
      <c r="B7" s="93">
        <v>26.3</v>
      </c>
      <c r="C7" s="93">
        <v>7.9</v>
      </c>
      <c r="D7" s="97">
        <f t="shared" si="1"/>
        <v>12</v>
      </c>
      <c r="E7" s="97">
        <f t="shared" si="1"/>
        <v>25</v>
      </c>
      <c r="F7" s="97">
        <f t="shared" si="1"/>
        <v>18</v>
      </c>
      <c r="G7" s="97">
        <f t="shared" si="1"/>
        <v>22</v>
      </c>
      <c r="H7" s="97">
        <f t="shared" si="1"/>
        <v>23</v>
      </c>
      <c r="I7" s="97">
        <f t="shared" si="1"/>
        <v>12</v>
      </c>
      <c r="J7" s="97">
        <f t="shared" si="1"/>
        <v>17</v>
      </c>
      <c r="K7" s="97">
        <f t="shared" si="1"/>
        <v>12</v>
      </c>
      <c r="L7" s="97">
        <f t="shared" si="1"/>
        <v>12</v>
      </c>
      <c r="N7" s="87" t="s">
        <v>114</v>
      </c>
      <c r="O7" s="87" t="s">
        <v>52</v>
      </c>
      <c r="P7" s="87" t="str">
        <f t="shared" si="0"/>
        <v>InjiNectar</v>
      </c>
      <c r="Q7" s="87" t="s">
        <v>0</v>
      </c>
      <c r="R7" s="87">
        <v>44</v>
      </c>
    </row>
    <row r="8" spans="1:18" ht="13" thickBot="1" x14ac:dyDescent="0.3">
      <c r="A8" s="83" t="s">
        <v>0</v>
      </c>
      <c r="B8" s="92">
        <v>47</v>
      </c>
      <c r="C8" s="92">
        <v>45.9</v>
      </c>
      <c r="D8" s="96">
        <f t="shared" si="1"/>
        <v>44</v>
      </c>
      <c r="E8" s="96">
        <f t="shared" si="1"/>
        <v>12</v>
      </c>
      <c r="F8" s="96">
        <f t="shared" si="1"/>
        <v>25</v>
      </c>
      <c r="G8" s="96">
        <f t="shared" si="1"/>
        <v>15</v>
      </c>
      <c r="H8" s="96">
        <f t="shared" si="1"/>
        <v>35</v>
      </c>
      <c r="I8" s="96">
        <f t="shared" si="1"/>
        <v>20</v>
      </c>
      <c r="J8" s="96">
        <f t="shared" si="1"/>
        <v>33</v>
      </c>
      <c r="K8" s="96">
        <f t="shared" si="1"/>
        <v>8</v>
      </c>
      <c r="L8" s="96">
        <f t="shared" si="1"/>
        <v>26</v>
      </c>
      <c r="N8" s="87" t="s">
        <v>114</v>
      </c>
      <c r="O8" s="87" t="s">
        <v>52</v>
      </c>
      <c r="P8" s="87" t="str">
        <f t="shared" si="0"/>
        <v>InjiSeasoning</v>
      </c>
      <c r="Q8" s="87" t="s">
        <v>2</v>
      </c>
      <c r="R8" s="87">
        <v>12</v>
      </c>
    </row>
    <row r="9" spans="1:18" ht="13" thickBot="1" x14ac:dyDescent="0.3">
      <c r="A9" s="88" t="s">
        <v>2</v>
      </c>
      <c r="B9" s="93">
        <v>19.3</v>
      </c>
      <c r="C9" s="93">
        <v>11.9</v>
      </c>
      <c r="D9" s="97">
        <f t="shared" si="1"/>
        <v>12</v>
      </c>
      <c r="E9" s="97">
        <f t="shared" si="1"/>
        <v>18</v>
      </c>
      <c r="F9" s="97">
        <f t="shared" si="1"/>
        <v>14</v>
      </c>
      <c r="G9" s="97">
        <f t="shared" si="1"/>
        <v>18</v>
      </c>
      <c r="H9" s="97">
        <f t="shared" si="1"/>
        <v>17</v>
      </c>
      <c r="I9" s="97">
        <f t="shared" si="1"/>
        <v>11</v>
      </c>
      <c r="J9" s="97">
        <f t="shared" si="1"/>
        <v>16</v>
      </c>
      <c r="K9" s="97">
        <f t="shared" si="1"/>
        <v>11</v>
      </c>
      <c r="L9" s="97">
        <f t="shared" si="1"/>
        <v>15</v>
      </c>
      <c r="N9" s="87" t="s">
        <v>115</v>
      </c>
      <c r="O9" s="87" t="s">
        <v>51</v>
      </c>
      <c r="P9" s="87" t="str">
        <f t="shared" si="0"/>
        <v>MamiraAroma Mix</v>
      </c>
      <c r="Q9" s="87" t="s">
        <v>77</v>
      </c>
      <c r="R9" s="87">
        <v>15</v>
      </c>
    </row>
    <row r="10" spans="1:18" ht="13" thickBot="1" x14ac:dyDescent="0.3">
      <c r="A10" s="81" t="s">
        <v>78</v>
      </c>
      <c r="B10" s="94" t="s">
        <v>17</v>
      </c>
      <c r="C10" s="94" t="s">
        <v>18</v>
      </c>
      <c r="D10" s="98" t="s">
        <v>61</v>
      </c>
      <c r="E10" s="98" t="s">
        <v>62</v>
      </c>
      <c r="F10" s="98" t="s">
        <v>65</v>
      </c>
      <c r="G10" s="98" t="s">
        <v>63</v>
      </c>
      <c r="H10" s="98" t="s">
        <v>64</v>
      </c>
      <c r="I10" s="98" t="s">
        <v>202</v>
      </c>
      <c r="J10" s="98" t="s">
        <v>204</v>
      </c>
      <c r="K10" s="98" t="s">
        <v>206</v>
      </c>
      <c r="L10" s="98" t="s">
        <v>208</v>
      </c>
      <c r="N10" s="87" t="s">
        <v>115</v>
      </c>
      <c r="O10" s="87" t="s">
        <v>51</v>
      </c>
      <c r="P10" s="87" t="str">
        <f t="shared" si="0"/>
        <v>MamiraFiller</v>
      </c>
      <c r="Q10" s="87" t="s">
        <v>4</v>
      </c>
      <c r="R10" s="87">
        <v>0</v>
      </c>
    </row>
    <row r="11" spans="1:18" ht="13" thickBot="1" x14ac:dyDescent="0.3">
      <c r="A11" s="88" t="s">
        <v>5</v>
      </c>
      <c r="B11" s="93">
        <v>32.200000000000003</v>
      </c>
      <c r="C11" s="93">
        <v>17.8</v>
      </c>
      <c r="D11" s="97">
        <f t="shared" ref="D11:L16" si="2">VLOOKUP(D$10&amp;$A11,$P$3:$R$164,3,FALSE)</f>
        <v>27</v>
      </c>
      <c r="E11" s="97">
        <f t="shared" si="2"/>
        <v>27</v>
      </c>
      <c r="F11" s="97">
        <f t="shared" si="2"/>
        <v>27</v>
      </c>
      <c r="G11" s="97">
        <f t="shared" si="2"/>
        <v>26</v>
      </c>
      <c r="H11" s="97">
        <f t="shared" si="2"/>
        <v>26</v>
      </c>
      <c r="I11" s="97">
        <f t="shared" si="2"/>
        <v>22</v>
      </c>
      <c r="J11" s="97">
        <f t="shared" si="2"/>
        <v>28</v>
      </c>
      <c r="K11" s="97">
        <f t="shared" si="2"/>
        <v>23</v>
      </c>
      <c r="L11" s="97">
        <f t="shared" si="2"/>
        <v>21</v>
      </c>
      <c r="N11" s="87" t="s">
        <v>115</v>
      </c>
      <c r="O11" s="87" t="s">
        <v>51</v>
      </c>
      <c r="P11" s="87" t="str">
        <f t="shared" si="0"/>
        <v>MamiraFruits</v>
      </c>
      <c r="Q11" s="87" t="s">
        <v>1</v>
      </c>
      <c r="R11" s="87">
        <v>30</v>
      </c>
    </row>
    <row r="12" spans="1:18" ht="13" thickBot="1" x14ac:dyDescent="0.3">
      <c r="A12" s="83" t="s">
        <v>6</v>
      </c>
      <c r="B12" s="92">
        <v>35.6</v>
      </c>
      <c r="C12" s="92">
        <v>12.7</v>
      </c>
      <c r="D12" s="96">
        <f t="shared" si="2"/>
        <v>32</v>
      </c>
      <c r="E12" s="96">
        <f t="shared" si="2"/>
        <v>24</v>
      </c>
      <c r="F12" s="96">
        <f t="shared" si="2"/>
        <v>30</v>
      </c>
      <c r="G12" s="96">
        <f t="shared" si="2"/>
        <v>25</v>
      </c>
      <c r="H12" s="96">
        <f t="shared" si="2"/>
        <v>28</v>
      </c>
      <c r="I12" s="96">
        <f t="shared" si="2"/>
        <v>30</v>
      </c>
      <c r="J12" s="96">
        <f t="shared" si="2"/>
        <v>30</v>
      </c>
      <c r="K12" s="96">
        <f t="shared" si="2"/>
        <v>28</v>
      </c>
      <c r="L12" s="96">
        <f t="shared" si="2"/>
        <v>30</v>
      </c>
      <c r="N12" s="87" t="s">
        <v>115</v>
      </c>
      <c r="O12" s="87" t="s">
        <v>51</v>
      </c>
      <c r="P12" s="87" t="str">
        <f t="shared" si="0"/>
        <v>MamiraMinerals</v>
      </c>
      <c r="Q12" s="87" t="s">
        <v>3</v>
      </c>
      <c r="R12" s="87">
        <v>25</v>
      </c>
    </row>
    <row r="13" spans="1:18" ht="13" thickBot="1" x14ac:dyDescent="0.3">
      <c r="A13" s="88" t="s">
        <v>7</v>
      </c>
      <c r="B13" s="93">
        <v>10</v>
      </c>
      <c r="C13" s="93">
        <v>7.1</v>
      </c>
      <c r="D13" s="97">
        <f t="shared" si="2"/>
        <v>7</v>
      </c>
      <c r="E13" s="97">
        <f t="shared" si="2"/>
        <v>8</v>
      </c>
      <c r="F13" s="97">
        <f t="shared" si="2"/>
        <v>7</v>
      </c>
      <c r="G13" s="97">
        <f t="shared" si="2"/>
        <v>7</v>
      </c>
      <c r="H13" s="97">
        <f t="shared" si="2"/>
        <v>10</v>
      </c>
      <c r="I13" s="97">
        <f t="shared" si="2"/>
        <v>8</v>
      </c>
      <c r="J13" s="97">
        <f t="shared" si="2"/>
        <v>10</v>
      </c>
      <c r="K13" s="97">
        <f t="shared" si="2"/>
        <v>8</v>
      </c>
      <c r="L13" s="97">
        <f t="shared" si="2"/>
        <v>8</v>
      </c>
      <c r="N13" s="87" t="s">
        <v>115</v>
      </c>
      <c r="O13" s="87" t="s">
        <v>51</v>
      </c>
      <c r="P13" s="87" t="str">
        <f t="shared" si="0"/>
        <v>MamiraNectar</v>
      </c>
      <c r="Q13" s="87" t="s">
        <v>0</v>
      </c>
      <c r="R13" s="87">
        <v>12</v>
      </c>
    </row>
    <row r="14" spans="1:18" ht="13" thickBot="1" x14ac:dyDescent="0.3">
      <c r="A14" s="83" t="s">
        <v>8</v>
      </c>
      <c r="B14" s="92">
        <v>15</v>
      </c>
      <c r="C14" s="92">
        <v>12.2</v>
      </c>
      <c r="D14" s="96">
        <f t="shared" si="2"/>
        <v>10</v>
      </c>
      <c r="E14" s="96">
        <f t="shared" si="2"/>
        <v>12</v>
      </c>
      <c r="F14" s="96">
        <f t="shared" si="2"/>
        <v>15</v>
      </c>
      <c r="G14" s="96">
        <f t="shared" si="2"/>
        <v>12</v>
      </c>
      <c r="H14" s="96">
        <f t="shared" si="2"/>
        <v>8</v>
      </c>
      <c r="I14" s="96">
        <f t="shared" si="2"/>
        <v>12</v>
      </c>
      <c r="J14" s="96">
        <f t="shared" si="2"/>
        <v>12</v>
      </c>
      <c r="K14" s="96">
        <f t="shared" si="2"/>
        <v>13</v>
      </c>
      <c r="L14" s="96">
        <f t="shared" si="2"/>
        <v>9</v>
      </c>
      <c r="N14" s="87" t="s">
        <v>115</v>
      </c>
      <c r="O14" s="87" t="s">
        <v>51</v>
      </c>
      <c r="P14" s="87" t="str">
        <f t="shared" si="0"/>
        <v>MamiraSeasoning</v>
      </c>
      <c r="Q14" s="87" t="s">
        <v>2</v>
      </c>
      <c r="R14" s="87">
        <v>18</v>
      </c>
    </row>
    <row r="15" spans="1:18" ht="13" thickBot="1" x14ac:dyDescent="0.3">
      <c r="A15" s="88" t="s">
        <v>9</v>
      </c>
      <c r="B15" s="93">
        <v>34.299999999999997</v>
      </c>
      <c r="C15" s="93">
        <v>44.5</v>
      </c>
      <c r="D15" s="97">
        <f t="shared" si="2"/>
        <v>20</v>
      </c>
      <c r="E15" s="97">
        <f t="shared" si="2"/>
        <v>25</v>
      </c>
      <c r="F15" s="97">
        <f t="shared" si="2"/>
        <v>18</v>
      </c>
      <c r="G15" s="97">
        <f t="shared" si="2"/>
        <v>27</v>
      </c>
      <c r="H15" s="97">
        <f t="shared" si="2"/>
        <v>24</v>
      </c>
      <c r="I15" s="97">
        <f t="shared" si="2"/>
        <v>24</v>
      </c>
      <c r="J15" s="97">
        <f t="shared" si="2"/>
        <v>12</v>
      </c>
      <c r="K15" s="97">
        <f t="shared" si="2"/>
        <v>23</v>
      </c>
      <c r="L15" s="97">
        <f t="shared" si="2"/>
        <v>28</v>
      </c>
      <c r="N15" s="95" t="s">
        <v>187</v>
      </c>
      <c r="O15" s="95" t="s">
        <v>186</v>
      </c>
      <c r="P15" s="95" t="str">
        <f t="shared" si="0"/>
        <v>YuccaAroma Mix</v>
      </c>
      <c r="Q15" s="95" t="s">
        <v>77</v>
      </c>
      <c r="R15" s="95">
        <v>12</v>
      </c>
    </row>
    <row r="16" spans="1:18" ht="13" thickBot="1" x14ac:dyDescent="0.3">
      <c r="A16" s="83" t="s">
        <v>10</v>
      </c>
      <c r="B16" s="92">
        <v>5</v>
      </c>
      <c r="C16" s="92">
        <v>5.7</v>
      </c>
      <c r="D16" s="96">
        <f t="shared" si="2"/>
        <v>4</v>
      </c>
      <c r="E16" s="96">
        <f t="shared" si="2"/>
        <v>4</v>
      </c>
      <c r="F16" s="96">
        <f t="shared" si="2"/>
        <v>3</v>
      </c>
      <c r="G16" s="96">
        <f t="shared" si="2"/>
        <v>3</v>
      </c>
      <c r="H16" s="96">
        <f t="shared" si="2"/>
        <v>4</v>
      </c>
      <c r="I16" s="96">
        <f t="shared" si="2"/>
        <v>4</v>
      </c>
      <c r="J16" s="96">
        <f t="shared" si="2"/>
        <v>8</v>
      </c>
      <c r="K16" s="96">
        <f t="shared" si="2"/>
        <v>5</v>
      </c>
      <c r="L16" s="96">
        <f t="shared" si="2"/>
        <v>4</v>
      </c>
      <c r="N16" s="95" t="s">
        <v>187</v>
      </c>
      <c r="O16" s="95" t="s">
        <v>186</v>
      </c>
      <c r="P16" s="95" t="str">
        <f t="shared" si="0"/>
        <v>YuccaFiller</v>
      </c>
      <c r="Q16" s="95" t="s">
        <v>4</v>
      </c>
      <c r="R16" s="95">
        <v>0</v>
      </c>
    </row>
    <row r="17" spans="1:18" ht="13" thickBot="1" x14ac:dyDescent="0.3">
      <c r="A17" s="81" t="s">
        <v>78</v>
      </c>
      <c r="B17" s="94" t="s">
        <v>17</v>
      </c>
      <c r="C17" s="94" t="s">
        <v>18</v>
      </c>
      <c r="D17" s="98" t="s">
        <v>56</v>
      </c>
      <c r="E17" s="98" t="s">
        <v>57</v>
      </c>
      <c r="F17" s="98" t="s">
        <v>59</v>
      </c>
      <c r="G17" s="98" t="s">
        <v>58</v>
      </c>
      <c r="H17" s="98" t="s">
        <v>60</v>
      </c>
      <c r="I17" s="98" t="s">
        <v>194</v>
      </c>
      <c r="J17" s="98" t="s">
        <v>196</v>
      </c>
      <c r="K17" s="98" t="s">
        <v>198</v>
      </c>
      <c r="L17" s="98" t="s">
        <v>200</v>
      </c>
      <c r="N17" s="95" t="s">
        <v>187</v>
      </c>
      <c r="O17" s="95" t="s">
        <v>186</v>
      </c>
      <c r="P17" s="95" t="str">
        <f t="shared" si="0"/>
        <v>YuccaFruits</v>
      </c>
      <c r="Q17" s="95" t="s">
        <v>1</v>
      </c>
      <c r="R17" s="95">
        <v>45</v>
      </c>
    </row>
    <row r="18" spans="1:18" ht="13" thickBot="1" x14ac:dyDescent="0.3">
      <c r="A18" s="83" t="s">
        <v>11</v>
      </c>
      <c r="B18" s="92">
        <v>60</v>
      </c>
      <c r="C18" s="92">
        <v>16.3</v>
      </c>
      <c r="D18" s="96">
        <f t="shared" ref="D18:L23" si="3">VLOOKUP(D$17&amp;$A18,$P$3:$R$164,3,FALSE)</f>
        <v>34</v>
      </c>
      <c r="E18" s="96">
        <f t="shared" si="3"/>
        <v>30</v>
      </c>
      <c r="F18" s="96">
        <f t="shared" si="3"/>
        <v>35</v>
      </c>
      <c r="G18" s="96">
        <f t="shared" si="3"/>
        <v>30</v>
      </c>
      <c r="H18" s="96">
        <f t="shared" si="3"/>
        <v>40</v>
      </c>
      <c r="I18" s="96">
        <f t="shared" si="3"/>
        <v>30</v>
      </c>
      <c r="J18" s="96">
        <f t="shared" si="3"/>
        <v>24</v>
      </c>
      <c r="K18" s="96">
        <f t="shared" si="3"/>
        <v>29</v>
      </c>
      <c r="L18" s="96">
        <f t="shared" si="3"/>
        <v>35</v>
      </c>
      <c r="N18" s="95" t="s">
        <v>187</v>
      </c>
      <c r="O18" s="95" t="s">
        <v>186</v>
      </c>
      <c r="P18" s="95" t="str">
        <f t="shared" si="0"/>
        <v>YuccaMinerals</v>
      </c>
      <c r="Q18" s="95" t="s">
        <v>3</v>
      </c>
      <c r="R18" s="95">
        <v>12</v>
      </c>
    </row>
    <row r="19" spans="1:18" ht="13" thickBot="1" x14ac:dyDescent="0.3">
      <c r="A19" s="88" t="s">
        <v>12</v>
      </c>
      <c r="B19" s="93">
        <v>62.7</v>
      </c>
      <c r="C19" s="93">
        <v>39.700000000000003</v>
      </c>
      <c r="D19" s="97">
        <f t="shared" si="3"/>
        <v>25</v>
      </c>
      <c r="E19" s="97">
        <f t="shared" si="3"/>
        <v>35</v>
      </c>
      <c r="F19" s="97">
        <f t="shared" si="3"/>
        <v>30</v>
      </c>
      <c r="G19" s="97">
        <f t="shared" si="3"/>
        <v>40</v>
      </c>
      <c r="H19" s="97">
        <f t="shared" si="3"/>
        <v>25</v>
      </c>
      <c r="I19" s="97">
        <f t="shared" si="3"/>
        <v>35</v>
      </c>
      <c r="J19" s="97">
        <f t="shared" si="3"/>
        <v>38</v>
      </c>
      <c r="K19" s="97">
        <f t="shared" si="3"/>
        <v>36</v>
      </c>
      <c r="L19" s="97">
        <f t="shared" si="3"/>
        <v>25</v>
      </c>
      <c r="N19" s="95" t="s">
        <v>187</v>
      </c>
      <c r="O19" s="95" t="s">
        <v>186</v>
      </c>
      <c r="P19" s="95" t="str">
        <f t="shared" si="0"/>
        <v>YuccaNectar</v>
      </c>
      <c r="Q19" s="95" t="s">
        <v>0</v>
      </c>
      <c r="R19" s="95">
        <v>20</v>
      </c>
    </row>
    <row r="20" spans="1:18" ht="13" thickBot="1" x14ac:dyDescent="0.3">
      <c r="A20" s="83" t="s">
        <v>13</v>
      </c>
      <c r="B20" s="92">
        <v>18.2</v>
      </c>
      <c r="C20" s="92">
        <v>23</v>
      </c>
      <c r="D20" s="96">
        <f t="shared" si="3"/>
        <v>7</v>
      </c>
      <c r="E20" s="96">
        <f t="shared" si="3"/>
        <v>8</v>
      </c>
      <c r="F20" s="96">
        <f t="shared" si="3"/>
        <v>6</v>
      </c>
      <c r="G20" s="96">
        <f t="shared" si="3"/>
        <v>12</v>
      </c>
      <c r="H20" s="96">
        <f t="shared" si="3"/>
        <v>7</v>
      </c>
      <c r="I20" s="96">
        <f t="shared" si="3"/>
        <v>7</v>
      </c>
      <c r="J20" s="96">
        <f t="shared" si="3"/>
        <v>12</v>
      </c>
      <c r="K20" s="96">
        <f t="shared" si="3"/>
        <v>7</v>
      </c>
      <c r="L20" s="96">
        <f t="shared" si="3"/>
        <v>13</v>
      </c>
      <c r="N20" s="95" t="s">
        <v>187</v>
      </c>
      <c r="O20" s="95" t="s">
        <v>186</v>
      </c>
      <c r="P20" s="95" t="str">
        <f t="shared" si="0"/>
        <v>YuccaSeasoning</v>
      </c>
      <c r="Q20" s="95" t="s">
        <v>2</v>
      </c>
      <c r="R20" s="95">
        <v>11</v>
      </c>
    </row>
    <row r="21" spans="1:18" ht="13" thickBot="1" x14ac:dyDescent="0.3">
      <c r="A21" s="88" t="s">
        <v>8</v>
      </c>
      <c r="B21" s="93">
        <v>10</v>
      </c>
      <c r="C21" s="93">
        <v>5.5</v>
      </c>
      <c r="D21" s="97">
        <f t="shared" si="3"/>
        <v>7</v>
      </c>
      <c r="E21" s="97">
        <f t="shared" si="3"/>
        <v>10</v>
      </c>
      <c r="F21" s="97">
        <f t="shared" si="3"/>
        <v>7</v>
      </c>
      <c r="G21" s="97">
        <f t="shared" si="3"/>
        <v>4</v>
      </c>
      <c r="H21" s="97">
        <f t="shared" si="3"/>
        <v>6</v>
      </c>
      <c r="I21" s="97">
        <f t="shared" si="3"/>
        <v>7</v>
      </c>
      <c r="J21" s="97">
        <f t="shared" si="3"/>
        <v>7</v>
      </c>
      <c r="K21" s="97">
        <f t="shared" si="3"/>
        <v>7</v>
      </c>
      <c r="L21" s="97">
        <f t="shared" si="3"/>
        <v>7</v>
      </c>
      <c r="N21" s="95" t="s">
        <v>189</v>
      </c>
      <c r="O21" s="95" t="s">
        <v>188</v>
      </c>
      <c r="P21" s="95" t="str">
        <f t="shared" si="0"/>
        <v>KavaAroma Mix</v>
      </c>
      <c r="Q21" s="95" t="s">
        <v>77</v>
      </c>
      <c r="R21" s="95">
        <v>18</v>
      </c>
    </row>
    <row r="22" spans="1:18" ht="13" thickBot="1" x14ac:dyDescent="0.3">
      <c r="A22" s="83" t="s">
        <v>14</v>
      </c>
      <c r="B22" s="92">
        <v>15</v>
      </c>
      <c r="C22" s="92">
        <v>6.1</v>
      </c>
      <c r="D22" s="96">
        <f t="shared" si="3"/>
        <v>7</v>
      </c>
      <c r="E22" s="96">
        <f t="shared" si="3"/>
        <v>7</v>
      </c>
      <c r="F22" s="96">
        <f t="shared" si="3"/>
        <v>7</v>
      </c>
      <c r="G22" s="96">
        <f t="shared" si="3"/>
        <v>7</v>
      </c>
      <c r="H22" s="96">
        <f t="shared" si="3"/>
        <v>7</v>
      </c>
      <c r="I22" s="96">
        <f t="shared" si="3"/>
        <v>8</v>
      </c>
      <c r="J22" s="96">
        <f t="shared" si="3"/>
        <v>7</v>
      </c>
      <c r="K22" s="96">
        <f t="shared" si="3"/>
        <v>8</v>
      </c>
      <c r="L22" s="96">
        <f t="shared" si="3"/>
        <v>8</v>
      </c>
      <c r="N22" s="95" t="s">
        <v>189</v>
      </c>
      <c r="O22" s="95" t="s">
        <v>188</v>
      </c>
      <c r="P22" s="95" t="str">
        <f t="shared" si="0"/>
        <v>KavaFiller</v>
      </c>
      <c r="Q22" s="95" t="s">
        <v>4</v>
      </c>
      <c r="R22" s="95">
        <v>0</v>
      </c>
    </row>
    <row r="23" spans="1:18" ht="13" thickBot="1" x14ac:dyDescent="0.3">
      <c r="A23" s="88" t="s">
        <v>15</v>
      </c>
      <c r="B23" s="93">
        <v>27.5</v>
      </c>
      <c r="C23" s="93">
        <v>9.4</v>
      </c>
      <c r="D23" s="97">
        <f t="shared" si="3"/>
        <v>20</v>
      </c>
      <c r="E23" s="97">
        <f t="shared" si="3"/>
        <v>10</v>
      </c>
      <c r="F23" s="97">
        <f t="shared" si="3"/>
        <v>15</v>
      </c>
      <c r="G23" s="97">
        <f t="shared" si="3"/>
        <v>7</v>
      </c>
      <c r="H23" s="97">
        <f t="shared" si="3"/>
        <v>15</v>
      </c>
      <c r="I23" s="97">
        <f t="shared" si="3"/>
        <v>13</v>
      </c>
      <c r="J23" s="97">
        <f t="shared" si="3"/>
        <v>12</v>
      </c>
      <c r="K23" s="97">
        <f t="shared" si="3"/>
        <v>13</v>
      </c>
      <c r="L23" s="97">
        <f t="shared" si="3"/>
        <v>12</v>
      </c>
      <c r="N23" s="95" t="s">
        <v>189</v>
      </c>
      <c r="O23" s="95" t="s">
        <v>188</v>
      </c>
      <c r="P23" s="95" t="str">
        <f t="shared" si="0"/>
        <v>KavaFruits</v>
      </c>
      <c r="Q23" s="95" t="s">
        <v>1</v>
      </c>
      <c r="R23" s="95">
        <v>16</v>
      </c>
    </row>
    <row r="24" spans="1:18" x14ac:dyDescent="0.25">
      <c r="N24" s="95" t="s">
        <v>189</v>
      </c>
      <c r="O24" s="95" t="s">
        <v>188</v>
      </c>
      <c r="P24" s="95" t="str">
        <f t="shared" si="0"/>
        <v>KavaMinerals</v>
      </c>
      <c r="Q24" s="95" t="s">
        <v>3</v>
      </c>
      <c r="R24" s="95">
        <v>17</v>
      </c>
    </row>
    <row r="25" spans="1:18" ht="14.5" x14ac:dyDescent="0.25">
      <c r="M25" s="104" t="s">
        <v>212</v>
      </c>
      <c r="N25" s="95" t="s">
        <v>189</v>
      </c>
      <c r="O25" s="95" t="s">
        <v>188</v>
      </c>
      <c r="P25" s="95" t="str">
        <f t="shared" si="0"/>
        <v>KavaNectar</v>
      </c>
      <c r="Q25" s="95" t="s">
        <v>0</v>
      </c>
      <c r="R25" s="95">
        <v>33</v>
      </c>
    </row>
    <row r="26" spans="1:18" ht="14.5" x14ac:dyDescent="0.35">
      <c r="A26" s="103" t="str">
        <f>"&lt;tr style='background:#ededed;'&gt;&lt;th width=140&gt;&lt;b&gt;"&amp;A3&amp;"&lt;/b&gt;&lt;/th&gt;"</f>
        <v>&lt;tr style='background:#ededed;'&gt;&lt;th width=140&gt;&lt;b&gt;Y1 Q4&lt;/b&gt;&lt;/th&gt;</v>
      </c>
      <c r="B26" s="103" t="str">
        <f>"&lt;td width=100 style='color: darkgrey'&gt;&lt;b&gt;"&amp;B3&amp;"&lt;/b&gt;&lt;/td&gt;"</f>
        <v>&lt;td width=100 style='color: darkgrey'&gt;&lt;b&gt;Optimum&lt;/b&gt;&lt;/td&gt;</v>
      </c>
      <c r="C26" s="103" t="str">
        <f>"&lt;td width=100 style='color: darkgrey'&gt;&lt;b&gt;"&amp;C3&amp;"&lt;/b&gt;&lt;/td&gt;"</f>
        <v>&lt;td width=100 style='color: darkgrey'&gt;&lt;b&gt;Importance&lt;/b&gt;&lt;/td&gt;</v>
      </c>
      <c r="D26" s="103" t="str">
        <f t="shared" ref="D26:L26" si="4">"&lt;td width=100&gt;&lt;b&gt;"&amp;D3&amp;"&lt;/b&gt;&lt;/td&gt;"</f>
        <v>&lt;td width=100&gt;&lt;b&gt;Inji&lt;/b&gt;&lt;/td&gt;</v>
      </c>
      <c r="E26" s="103" t="str">
        <f t="shared" si="4"/>
        <v>&lt;td width=100&gt;&lt;b&gt;Mamira&lt;/b&gt;&lt;/td&gt;</v>
      </c>
      <c r="F26" s="103" t="str">
        <f t="shared" si="4"/>
        <v>&lt;td width=100&gt;&lt;b&gt;Jasmine&lt;/b&gt;&lt;/td&gt;</v>
      </c>
      <c r="G26" s="103" t="str">
        <f t="shared" si="4"/>
        <v>&lt;td width=100&gt;&lt;b&gt;Begonia&lt;/b&gt;&lt;/td&gt;</v>
      </c>
      <c r="H26" s="103" t="str">
        <f t="shared" si="4"/>
        <v>&lt;td width=100&gt;&lt;b&gt;Tritoma&lt;/b&gt;&lt;/td&gt;</v>
      </c>
      <c r="I26" s="103" t="str">
        <f t="shared" si="4"/>
        <v>&lt;td width=100&gt;&lt;b&gt;Yucca&lt;/b&gt;&lt;/td&gt;</v>
      </c>
      <c r="J26" s="103" t="str">
        <f t="shared" si="4"/>
        <v>&lt;td width=100&gt;&lt;b&gt;Kava&lt;/b&gt;&lt;/td&gt;</v>
      </c>
      <c r="K26" s="103" t="str">
        <f t="shared" si="4"/>
        <v>&lt;td width=100&gt;&lt;b&gt;Kaya&lt;/b&gt;&lt;/td&gt;</v>
      </c>
      <c r="L26" s="103" t="str">
        <f t="shared" si="4"/>
        <v>&lt;td width=100&gt;&lt;b&gt;Dena&lt;/b&gt;&lt;/td&gt;</v>
      </c>
      <c r="M26" s="100" t="str">
        <f t="shared" ref="M26:M46" si="5">A26&amp;B26&amp;C26&amp;D26&amp;E26&amp;F26&amp;G26&amp;H26&amp;I26&amp;J26&amp;K26&amp;L26</f>
        <v>&lt;tr style='background:#ededed;'&gt;&lt;th width=140&gt;&lt;b&gt;Y1 Q4&lt;/b&gt;&lt;/th&gt;&lt;td width=100 style='color: darkgrey'&gt;&lt;b&gt;Optimum&lt;/b&gt;&lt;/td&gt;&lt;td width=100 style='color: darkgrey'&gt;&lt;b&gt;Importance&lt;/b&gt;&lt;/td&gt;&lt;td width=100&gt;&lt;b&gt;Inji&lt;/b&gt;&lt;/td&gt;&lt;td width=100&gt;&lt;b&gt;Mamira&lt;/b&gt;&lt;/td&gt;&lt;td width=100&gt;&lt;b&gt;Jasmine&lt;/b&gt;&lt;/td&gt;&lt;td width=100&gt;&lt;b&gt;Begonia&lt;/b&gt;&lt;/td&gt;&lt;td width=100&gt;&lt;b&gt;Tritoma&lt;/b&gt;&lt;/td&gt;&lt;td width=100&gt;&lt;b&gt;Yucca&lt;/b&gt;&lt;/td&gt;&lt;td width=100&gt;&lt;b&gt;Kava&lt;/b&gt;&lt;/td&gt;&lt;td width=100&gt;&lt;b&gt;Kaya&lt;/b&gt;&lt;/td&gt;&lt;td width=100&gt;&lt;b&gt;Dena&lt;/b&gt;&lt;/td&gt;</v>
      </c>
      <c r="N26" s="95" t="s">
        <v>189</v>
      </c>
      <c r="O26" s="95" t="s">
        <v>188</v>
      </c>
      <c r="P26" s="95" t="str">
        <f t="shared" si="0"/>
        <v>KavaSeasoning</v>
      </c>
      <c r="Q26" s="95" t="s">
        <v>2</v>
      </c>
      <c r="R26" s="95">
        <v>16</v>
      </c>
    </row>
    <row r="27" spans="1:18" ht="14.5" x14ac:dyDescent="0.35">
      <c r="A27" s="101" t="str">
        <f>"&lt;tr&gt;&lt;th&gt;"&amp;A4&amp;"&lt;/th&gt;"</f>
        <v>&lt;tr&gt;&lt;th&gt;Aroma Mix&lt;/th&gt;</v>
      </c>
      <c r="B27" s="101" t="str">
        <f>"&lt;td style='color: darkgrey'&gt;"&amp;B4&amp;"&lt;/td&gt;"</f>
        <v>&lt;td style='color: darkgrey'&gt;21.9&lt;/td&gt;</v>
      </c>
      <c r="C27" s="101" t="str">
        <f t="shared" ref="C27:C46" si="6">"&lt;td style='color: darkgrey'&gt;"&amp;C4&amp;"&lt;/td&gt;"</f>
        <v>&lt;td style='color: darkgrey'&gt;9.1&lt;/td&gt;</v>
      </c>
      <c r="D27" s="101" t="str">
        <f t="shared" ref="D27:L27" si="7">"&lt;td&gt;"&amp;D4&amp;"&lt;/td&gt;"</f>
        <v>&lt;td&gt;7&lt;/td&gt;</v>
      </c>
      <c r="E27" s="101" t="str">
        <f t="shared" si="7"/>
        <v>&lt;td&gt;15&lt;/td&gt;</v>
      </c>
      <c r="F27" s="101" t="str">
        <f t="shared" si="7"/>
        <v>&lt;td&gt;18&lt;/td&gt;</v>
      </c>
      <c r="G27" s="101" t="str">
        <f t="shared" si="7"/>
        <v>&lt;td&gt;15&lt;/td&gt;</v>
      </c>
      <c r="H27" s="101" t="str">
        <f t="shared" si="7"/>
        <v>&lt;td&gt;14&lt;/td&gt;</v>
      </c>
      <c r="I27" s="101" t="str">
        <f t="shared" si="7"/>
        <v>&lt;td&gt;12&lt;/td&gt;</v>
      </c>
      <c r="J27" s="101" t="str">
        <f t="shared" si="7"/>
        <v>&lt;td&gt;18&lt;/td&gt;</v>
      </c>
      <c r="K27" s="101" t="str">
        <f t="shared" si="7"/>
        <v>&lt;td&gt;13&lt;/td&gt;</v>
      </c>
      <c r="L27" s="101" t="str">
        <f t="shared" si="7"/>
        <v>&lt;td&gt;18&lt;/td&gt;</v>
      </c>
      <c r="M27" s="100" t="str">
        <f t="shared" si="5"/>
        <v>&lt;tr&gt;&lt;th&gt;Aroma Mix&lt;/th&gt;&lt;td style='color: darkgrey'&gt;21.9&lt;/td&gt;&lt;td style='color: darkgrey'&gt;9.1&lt;/td&gt;&lt;td&gt;7&lt;/td&gt;&lt;td&gt;15&lt;/td&gt;&lt;td&gt;18&lt;/td&gt;&lt;td&gt;15&lt;/td&gt;&lt;td&gt;14&lt;/td&gt;&lt;td&gt;12&lt;/td&gt;&lt;td&gt;18&lt;/td&gt;&lt;td&gt;13&lt;/td&gt;&lt;td&gt;18&lt;/td&gt;</v>
      </c>
      <c r="N27" s="95" t="s">
        <v>191</v>
      </c>
      <c r="O27" s="95" t="s">
        <v>190</v>
      </c>
      <c r="P27" s="95" t="str">
        <f t="shared" si="0"/>
        <v>KayaAroma Mix</v>
      </c>
      <c r="Q27" s="95" t="s">
        <v>77</v>
      </c>
      <c r="R27" s="95">
        <v>13</v>
      </c>
    </row>
    <row r="28" spans="1:18" ht="14.5" x14ac:dyDescent="0.35">
      <c r="A28" s="101" t="str">
        <f t="shared" ref="A28:A32" si="8">"&lt;tr&gt;&lt;th&gt;"&amp;A5&amp;"&lt;/th&gt;"</f>
        <v>&lt;tr&gt;&lt;th&gt;Filler&lt;/th&gt;</v>
      </c>
      <c r="B28" s="101" t="str">
        <f t="shared" ref="B28" si="9">"&lt;td style='color: darkgrey'&gt;"&amp;B5&amp;"&lt;/td&gt;"</f>
        <v>&lt;td style='color: darkgrey'&gt;-&lt;/td&gt;</v>
      </c>
      <c r="C28" s="101" t="str">
        <f t="shared" si="6"/>
        <v>&lt;td style='color: darkgrey'&gt;0&lt;/td&gt;</v>
      </c>
      <c r="D28" s="101" t="str">
        <f t="shared" ref="D28:L32" si="10">"&lt;td&gt;"&amp;D5&amp;"&lt;/td&gt;"</f>
        <v>&lt;td&gt;0&lt;/td&gt;</v>
      </c>
      <c r="E28" s="101" t="str">
        <f t="shared" si="10"/>
        <v>&lt;td&gt;0&lt;/td&gt;</v>
      </c>
      <c r="F28" s="101" t="str">
        <f t="shared" si="10"/>
        <v>&lt;td&gt;0&lt;/td&gt;</v>
      </c>
      <c r="G28" s="101" t="str">
        <f t="shared" si="10"/>
        <v>&lt;td&gt;0&lt;/td&gt;</v>
      </c>
      <c r="H28" s="101" t="str">
        <f t="shared" si="10"/>
        <v>&lt;td&gt;0&lt;/td&gt;</v>
      </c>
      <c r="I28" s="101" t="str">
        <f t="shared" si="10"/>
        <v>&lt;td&gt;0&lt;/td&gt;</v>
      </c>
      <c r="J28" s="101" t="str">
        <f t="shared" si="10"/>
        <v>&lt;td&gt;0&lt;/td&gt;</v>
      </c>
      <c r="K28" s="101" t="str">
        <f t="shared" si="10"/>
        <v>&lt;td&gt;6&lt;/td&gt;</v>
      </c>
      <c r="L28" s="101" t="str">
        <f t="shared" si="10"/>
        <v>&lt;td&gt;0&lt;/td&gt;</v>
      </c>
      <c r="M28" s="100" t="str">
        <f t="shared" si="5"/>
        <v>&lt;tr&gt;&lt;th&gt;Filler&lt;/th&gt;&lt;td style='color: darkgrey'&gt;-&lt;/td&gt;&lt;td style='color: darkgrey'&gt;0&lt;/td&gt;&lt;td&gt;0&lt;/td&gt;&lt;td&gt;0&lt;/td&gt;&lt;td&gt;0&lt;/td&gt;&lt;td&gt;0&lt;/td&gt;&lt;td&gt;0&lt;/td&gt;&lt;td&gt;0&lt;/td&gt;&lt;td&gt;0&lt;/td&gt;&lt;td&gt;6&lt;/td&gt;&lt;td&gt;0&lt;/td&gt;</v>
      </c>
      <c r="N28" s="95" t="s">
        <v>191</v>
      </c>
      <c r="O28" s="95" t="s">
        <v>190</v>
      </c>
      <c r="P28" s="95" t="str">
        <f t="shared" si="0"/>
        <v>KayaFiller</v>
      </c>
      <c r="Q28" s="95" t="s">
        <v>4</v>
      </c>
      <c r="R28" s="95">
        <v>6</v>
      </c>
    </row>
    <row r="29" spans="1:18" ht="14.5" x14ac:dyDescent="0.35">
      <c r="A29" s="101" t="str">
        <f t="shared" si="8"/>
        <v>&lt;tr&gt;&lt;th&gt;Fruits&lt;/th&gt;</v>
      </c>
      <c r="B29" s="101" t="str">
        <f t="shared" ref="B29" si="11">"&lt;td style='color: darkgrey'&gt;"&amp;B6&amp;"&lt;/td&gt;"</f>
        <v>&lt;td style='color: darkgrey'&gt;70&lt;/td&gt;</v>
      </c>
      <c r="C29" s="101" t="str">
        <f t="shared" si="6"/>
        <v>&lt;td style='color: darkgrey'&gt;25.2&lt;/td&gt;</v>
      </c>
      <c r="D29" s="101" t="str">
        <f t="shared" si="10"/>
        <v>&lt;td&gt;25&lt;/td&gt;</v>
      </c>
      <c r="E29" s="101" t="str">
        <f t="shared" si="10"/>
        <v>&lt;td&gt;30&lt;/td&gt;</v>
      </c>
      <c r="F29" s="101" t="str">
        <f t="shared" si="10"/>
        <v>&lt;td&gt;25&lt;/td&gt;</v>
      </c>
      <c r="G29" s="101" t="str">
        <f t="shared" si="10"/>
        <v>&lt;td&gt;30&lt;/td&gt;</v>
      </c>
      <c r="H29" s="101" t="str">
        <f t="shared" si="10"/>
        <v>&lt;td&gt;11&lt;/td&gt;</v>
      </c>
      <c r="I29" s="101" t="str">
        <f t="shared" si="10"/>
        <v>&lt;td&gt;45&lt;/td&gt;</v>
      </c>
      <c r="J29" s="101" t="str">
        <f t="shared" si="10"/>
        <v>&lt;td&gt;16&lt;/td&gt;</v>
      </c>
      <c r="K29" s="101" t="str">
        <f t="shared" si="10"/>
        <v>&lt;td&gt;50&lt;/td&gt;</v>
      </c>
      <c r="L29" s="101" t="str">
        <f t="shared" si="10"/>
        <v>&lt;td&gt;29&lt;/td&gt;</v>
      </c>
      <c r="M29" s="100" t="str">
        <f t="shared" si="5"/>
        <v>&lt;tr&gt;&lt;th&gt;Fruits&lt;/th&gt;&lt;td style='color: darkgrey'&gt;70&lt;/td&gt;&lt;td style='color: darkgrey'&gt;25.2&lt;/td&gt;&lt;td&gt;25&lt;/td&gt;&lt;td&gt;30&lt;/td&gt;&lt;td&gt;25&lt;/td&gt;&lt;td&gt;30&lt;/td&gt;&lt;td&gt;11&lt;/td&gt;&lt;td&gt;45&lt;/td&gt;&lt;td&gt;16&lt;/td&gt;&lt;td&gt;50&lt;/td&gt;&lt;td&gt;29&lt;/td&gt;</v>
      </c>
      <c r="N29" s="95" t="s">
        <v>191</v>
      </c>
      <c r="O29" s="95" t="s">
        <v>190</v>
      </c>
      <c r="P29" s="95" t="str">
        <f t="shared" si="0"/>
        <v>KayaFruits</v>
      </c>
      <c r="Q29" s="95" t="s">
        <v>1</v>
      </c>
      <c r="R29" s="95">
        <v>50</v>
      </c>
    </row>
    <row r="30" spans="1:18" ht="14.5" x14ac:dyDescent="0.35">
      <c r="A30" s="101" t="str">
        <f t="shared" si="8"/>
        <v>&lt;tr&gt;&lt;th&gt;Minerals&lt;/th&gt;</v>
      </c>
      <c r="B30" s="101" t="str">
        <f t="shared" ref="B30" si="12">"&lt;td style='color: darkgrey'&gt;"&amp;B7&amp;"&lt;/td&gt;"</f>
        <v>&lt;td style='color: darkgrey'&gt;26.3&lt;/td&gt;</v>
      </c>
      <c r="C30" s="101" t="str">
        <f t="shared" si="6"/>
        <v>&lt;td style='color: darkgrey'&gt;7.9&lt;/td&gt;</v>
      </c>
      <c r="D30" s="101" t="str">
        <f t="shared" si="10"/>
        <v>&lt;td&gt;12&lt;/td&gt;</v>
      </c>
      <c r="E30" s="101" t="str">
        <f t="shared" si="10"/>
        <v>&lt;td&gt;25&lt;/td&gt;</v>
      </c>
      <c r="F30" s="101" t="str">
        <f t="shared" si="10"/>
        <v>&lt;td&gt;18&lt;/td&gt;</v>
      </c>
      <c r="G30" s="101" t="str">
        <f t="shared" si="10"/>
        <v>&lt;td&gt;22&lt;/td&gt;</v>
      </c>
      <c r="H30" s="101" t="str">
        <f t="shared" si="10"/>
        <v>&lt;td&gt;23&lt;/td&gt;</v>
      </c>
      <c r="I30" s="101" t="str">
        <f t="shared" si="10"/>
        <v>&lt;td&gt;12&lt;/td&gt;</v>
      </c>
      <c r="J30" s="101" t="str">
        <f t="shared" si="10"/>
        <v>&lt;td&gt;17&lt;/td&gt;</v>
      </c>
      <c r="K30" s="101" t="str">
        <f t="shared" si="10"/>
        <v>&lt;td&gt;12&lt;/td&gt;</v>
      </c>
      <c r="L30" s="101" t="str">
        <f t="shared" si="10"/>
        <v>&lt;td&gt;12&lt;/td&gt;</v>
      </c>
      <c r="M30" s="100" t="str">
        <f t="shared" si="5"/>
        <v>&lt;tr&gt;&lt;th&gt;Minerals&lt;/th&gt;&lt;td style='color: darkgrey'&gt;26.3&lt;/td&gt;&lt;td style='color: darkgrey'&gt;7.9&lt;/td&gt;&lt;td&gt;12&lt;/td&gt;&lt;td&gt;25&lt;/td&gt;&lt;td&gt;18&lt;/td&gt;&lt;td&gt;22&lt;/td&gt;&lt;td&gt;23&lt;/td&gt;&lt;td&gt;12&lt;/td&gt;&lt;td&gt;17&lt;/td&gt;&lt;td&gt;12&lt;/td&gt;&lt;td&gt;12&lt;/td&gt;</v>
      </c>
      <c r="N30" s="95" t="s">
        <v>191</v>
      </c>
      <c r="O30" s="95" t="s">
        <v>190</v>
      </c>
      <c r="P30" s="95" t="str">
        <f t="shared" si="0"/>
        <v>KayaMinerals</v>
      </c>
      <c r="Q30" s="95" t="s">
        <v>3</v>
      </c>
      <c r="R30" s="95">
        <v>12</v>
      </c>
    </row>
    <row r="31" spans="1:18" ht="14.5" x14ac:dyDescent="0.35">
      <c r="A31" s="101" t="str">
        <f t="shared" si="8"/>
        <v>&lt;tr&gt;&lt;th&gt;Nectar&lt;/th&gt;</v>
      </c>
      <c r="B31" s="101" t="str">
        <f t="shared" ref="B31" si="13">"&lt;td style='color: darkgrey'&gt;"&amp;B8&amp;"&lt;/td&gt;"</f>
        <v>&lt;td style='color: darkgrey'&gt;47&lt;/td&gt;</v>
      </c>
      <c r="C31" s="101" t="str">
        <f t="shared" si="6"/>
        <v>&lt;td style='color: darkgrey'&gt;45.9&lt;/td&gt;</v>
      </c>
      <c r="D31" s="101" t="str">
        <f t="shared" si="10"/>
        <v>&lt;td&gt;44&lt;/td&gt;</v>
      </c>
      <c r="E31" s="101" t="str">
        <f t="shared" si="10"/>
        <v>&lt;td&gt;12&lt;/td&gt;</v>
      </c>
      <c r="F31" s="101" t="str">
        <f t="shared" si="10"/>
        <v>&lt;td&gt;25&lt;/td&gt;</v>
      </c>
      <c r="G31" s="101" t="str">
        <f t="shared" si="10"/>
        <v>&lt;td&gt;15&lt;/td&gt;</v>
      </c>
      <c r="H31" s="101" t="str">
        <f t="shared" si="10"/>
        <v>&lt;td&gt;35&lt;/td&gt;</v>
      </c>
      <c r="I31" s="101" t="str">
        <f t="shared" si="10"/>
        <v>&lt;td&gt;20&lt;/td&gt;</v>
      </c>
      <c r="J31" s="101" t="str">
        <f t="shared" si="10"/>
        <v>&lt;td&gt;33&lt;/td&gt;</v>
      </c>
      <c r="K31" s="101" t="str">
        <f t="shared" si="10"/>
        <v>&lt;td&gt;8&lt;/td&gt;</v>
      </c>
      <c r="L31" s="101" t="str">
        <f t="shared" si="10"/>
        <v>&lt;td&gt;26&lt;/td&gt;</v>
      </c>
      <c r="M31" s="100" t="str">
        <f t="shared" si="5"/>
        <v>&lt;tr&gt;&lt;th&gt;Nectar&lt;/th&gt;&lt;td style='color: darkgrey'&gt;47&lt;/td&gt;&lt;td style='color: darkgrey'&gt;45.9&lt;/td&gt;&lt;td&gt;44&lt;/td&gt;&lt;td&gt;12&lt;/td&gt;&lt;td&gt;25&lt;/td&gt;&lt;td&gt;15&lt;/td&gt;&lt;td&gt;35&lt;/td&gt;&lt;td&gt;20&lt;/td&gt;&lt;td&gt;33&lt;/td&gt;&lt;td&gt;8&lt;/td&gt;&lt;td&gt;26&lt;/td&gt;</v>
      </c>
      <c r="N31" s="95" t="s">
        <v>191</v>
      </c>
      <c r="O31" s="95" t="s">
        <v>190</v>
      </c>
      <c r="P31" s="95" t="str">
        <f t="shared" si="0"/>
        <v>KayaNectar</v>
      </c>
      <c r="Q31" s="95" t="s">
        <v>0</v>
      </c>
      <c r="R31" s="95">
        <v>8</v>
      </c>
    </row>
    <row r="32" spans="1:18" ht="14.5" x14ac:dyDescent="0.35">
      <c r="A32" s="101" t="str">
        <f t="shared" si="8"/>
        <v>&lt;tr&gt;&lt;th&gt;Seasoning&lt;/th&gt;</v>
      </c>
      <c r="B32" s="101" t="str">
        <f t="shared" ref="B32" si="14">"&lt;td style='color: darkgrey'&gt;"&amp;B9&amp;"&lt;/td&gt;"</f>
        <v>&lt;td style='color: darkgrey'&gt;19.3&lt;/td&gt;</v>
      </c>
      <c r="C32" s="101" t="str">
        <f t="shared" si="6"/>
        <v>&lt;td style='color: darkgrey'&gt;11.9&lt;/td&gt;</v>
      </c>
      <c r="D32" s="101" t="str">
        <f t="shared" si="10"/>
        <v>&lt;td&gt;12&lt;/td&gt;</v>
      </c>
      <c r="E32" s="101" t="str">
        <f t="shared" si="10"/>
        <v>&lt;td&gt;18&lt;/td&gt;</v>
      </c>
      <c r="F32" s="101" t="str">
        <f t="shared" si="10"/>
        <v>&lt;td&gt;14&lt;/td&gt;</v>
      </c>
      <c r="G32" s="101" t="str">
        <f t="shared" si="10"/>
        <v>&lt;td&gt;18&lt;/td&gt;</v>
      </c>
      <c r="H32" s="101" t="str">
        <f t="shared" si="10"/>
        <v>&lt;td&gt;17&lt;/td&gt;</v>
      </c>
      <c r="I32" s="101" t="str">
        <f t="shared" si="10"/>
        <v>&lt;td&gt;11&lt;/td&gt;</v>
      </c>
      <c r="J32" s="101" t="str">
        <f t="shared" si="10"/>
        <v>&lt;td&gt;16&lt;/td&gt;</v>
      </c>
      <c r="K32" s="101" t="str">
        <f t="shared" si="10"/>
        <v>&lt;td&gt;11&lt;/td&gt;</v>
      </c>
      <c r="L32" s="101" t="str">
        <f t="shared" si="10"/>
        <v>&lt;td&gt;15&lt;/td&gt;</v>
      </c>
      <c r="M32" s="100" t="str">
        <f t="shared" si="5"/>
        <v>&lt;tr&gt;&lt;th&gt;Seasoning&lt;/th&gt;&lt;td style='color: darkgrey'&gt;19.3&lt;/td&gt;&lt;td style='color: darkgrey'&gt;11.9&lt;/td&gt;&lt;td&gt;12&lt;/td&gt;&lt;td&gt;18&lt;/td&gt;&lt;td&gt;14&lt;/td&gt;&lt;td&gt;18&lt;/td&gt;&lt;td&gt;17&lt;/td&gt;&lt;td&gt;11&lt;/td&gt;&lt;td&gt;16&lt;/td&gt;&lt;td&gt;11&lt;/td&gt;&lt;td&gt;15&lt;/td&gt;</v>
      </c>
      <c r="N32" s="95" t="s">
        <v>191</v>
      </c>
      <c r="O32" s="95" t="s">
        <v>190</v>
      </c>
      <c r="P32" s="95" t="str">
        <f t="shared" si="0"/>
        <v>KayaSeasoning</v>
      </c>
      <c r="Q32" s="95" t="s">
        <v>2</v>
      </c>
      <c r="R32" s="95">
        <v>11</v>
      </c>
    </row>
    <row r="33" spans="1:18" ht="14.5" x14ac:dyDescent="0.35">
      <c r="A33" s="103" t="str">
        <f>"&lt;tr style='background:#ededed;'&gt;&lt;th width=140&gt;&lt;b&gt;"&amp;A10&amp;"&lt;/b&gt;&lt;/th&gt;"</f>
        <v>&lt;tr style='background:#ededed;'&gt;&lt;th width=140&gt;&lt;b&gt;Y1 Q4&lt;/b&gt;&lt;/th&gt;</v>
      </c>
      <c r="B33" s="103" t="str">
        <f>"&lt;td width=100 style='color: darkgrey'&gt;&lt;b&gt;"&amp;B10&amp;"&lt;/b&gt;&lt;/td&gt;"</f>
        <v>&lt;td width=100 style='color: darkgrey'&gt;&lt;b&gt;Optimum&lt;/b&gt;&lt;/td&gt;</v>
      </c>
      <c r="C33" s="103" t="str">
        <f>"&lt;td width=100 style='color: darkgrey'&gt;&lt;b&gt;"&amp;C10&amp;"&lt;/b&gt;&lt;/td&gt;"</f>
        <v>&lt;td width=100 style='color: darkgrey'&gt;&lt;b&gt;Importance&lt;/b&gt;&lt;/td&gt;</v>
      </c>
      <c r="D33" s="103" t="str">
        <f t="shared" ref="D33:L33" si="15">"&lt;td width=100&gt;&lt;b&gt;"&amp;D10&amp;"&lt;/b&gt;&lt;/td&gt;"</f>
        <v>&lt;td width=100&gt;&lt;b&gt;Adosa&lt;/b&gt;&lt;/td&gt;</v>
      </c>
      <c r="E33" s="103" t="str">
        <f t="shared" si="15"/>
        <v>&lt;td width=100&gt;&lt;b&gt;Ling Zhi&lt;/b&gt;&lt;/td&gt;</v>
      </c>
      <c r="F33" s="103" t="str">
        <f t="shared" si="15"/>
        <v>&lt;td width=100&gt;&lt;b&gt;Qiu Kui&lt;/b&gt;&lt;/td&gt;</v>
      </c>
      <c r="G33" s="103" t="str">
        <f t="shared" si="15"/>
        <v>&lt;td width=100&gt;&lt;b&gt;Lucerne&lt;/b&gt;&lt;/td&gt;</v>
      </c>
      <c r="H33" s="103" t="str">
        <f t="shared" si="15"/>
        <v>&lt;td width=100&gt;&lt;b&gt;Rio&lt;/b&gt;&lt;/td&gt;</v>
      </c>
      <c r="I33" s="103" t="str">
        <f t="shared" si="15"/>
        <v>&lt;td width=100&gt;&lt;b&gt;Arnica&lt;/b&gt;&lt;/td&gt;</v>
      </c>
      <c r="J33" s="103" t="str">
        <f t="shared" si="15"/>
        <v>&lt;td width=100&gt;&lt;b&gt;Maca&lt;/b&gt;&lt;/td&gt;</v>
      </c>
      <c r="K33" s="103" t="str">
        <f t="shared" si="15"/>
        <v>&lt;td width=100&gt;&lt;b&gt;Helki&lt;/b&gt;&lt;/td&gt;</v>
      </c>
      <c r="L33" s="103" t="str">
        <f t="shared" si="15"/>
        <v>&lt;td width=100&gt;&lt;b&gt;Kosa&lt;/b&gt;&lt;/td&gt;</v>
      </c>
      <c r="M33" s="100" t="str">
        <f t="shared" si="5"/>
        <v>&lt;tr style='background:#ededed;'&gt;&lt;th width=140&gt;&lt;b&gt;Y1 Q4&lt;/b&gt;&lt;/th&gt;&lt;td width=100 style='color: darkgrey'&gt;&lt;b&gt;Optimum&lt;/b&gt;&lt;/td&gt;&lt;td width=100 style='color: darkgrey'&gt;&lt;b&gt;Importance&lt;/b&gt;&lt;/td&gt;&lt;td width=100&gt;&lt;b&gt;Adosa&lt;/b&gt;&lt;/td&gt;&lt;td width=100&gt;&lt;b&gt;Ling Zhi&lt;/b&gt;&lt;/td&gt;&lt;td width=100&gt;&lt;b&gt;Qiu Kui&lt;/b&gt;&lt;/td&gt;&lt;td width=100&gt;&lt;b&gt;Lucerne&lt;/b&gt;&lt;/td&gt;&lt;td width=100&gt;&lt;b&gt;Rio&lt;/b&gt;&lt;/td&gt;&lt;td width=100&gt;&lt;b&gt;Arnica&lt;/b&gt;&lt;/td&gt;&lt;td width=100&gt;&lt;b&gt;Maca&lt;/b&gt;&lt;/td&gt;&lt;td width=100&gt;&lt;b&gt;Helki&lt;/b&gt;&lt;/td&gt;&lt;td width=100&gt;&lt;b&gt;Kosa&lt;/b&gt;&lt;/td&gt;</v>
      </c>
      <c r="N33" s="95" t="s">
        <v>193</v>
      </c>
      <c r="O33" s="95" t="s">
        <v>192</v>
      </c>
      <c r="P33" s="95" t="str">
        <f t="shared" ref="P33:P38" si="16">O33&amp;Q33</f>
        <v>DenaAroma Mix</v>
      </c>
      <c r="Q33" s="95" t="s">
        <v>77</v>
      </c>
      <c r="R33" s="95">
        <v>18</v>
      </c>
    </row>
    <row r="34" spans="1:18" ht="14.5" x14ac:dyDescent="0.35">
      <c r="A34" s="101" t="str">
        <f>"&lt;tr&gt;&lt;th&gt;"&amp;A11&amp;"&lt;/th&gt;"</f>
        <v>&lt;tr&gt;&lt;th&gt;Meat&lt;/th&gt;</v>
      </c>
      <c r="B34" s="101" t="str">
        <f>"&lt;td style='color: darkgrey'&gt;"&amp;B11&amp;"&lt;/td&gt;"</f>
        <v>&lt;td style='color: darkgrey'&gt;32.2&lt;/td&gt;</v>
      </c>
      <c r="C34" s="101" t="str">
        <f t="shared" si="6"/>
        <v>&lt;td style='color: darkgrey'&gt;17.8&lt;/td&gt;</v>
      </c>
      <c r="D34" s="101" t="str">
        <f t="shared" ref="D34:L34" si="17">"&lt;td&gt;"&amp;D11&amp;"&lt;/td&gt;"</f>
        <v>&lt;td&gt;27&lt;/td&gt;</v>
      </c>
      <c r="E34" s="101" t="str">
        <f t="shared" si="17"/>
        <v>&lt;td&gt;27&lt;/td&gt;</v>
      </c>
      <c r="F34" s="101" t="str">
        <f t="shared" si="17"/>
        <v>&lt;td&gt;27&lt;/td&gt;</v>
      </c>
      <c r="G34" s="101" t="str">
        <f t="shared" si="17"/>
        <v>&lt;td&gt;26&lt;/td&gt;</v>
      </c>
      <c r="H34" s="101" t="str">
        <f t="shared" si="17"/>
        <v>&lt;td&gt;26&lt;/td&gt;</v>
      </c>
      <c r="I34" s="101" t="str">
        <f t="shared" si="17"/>
        <v>&lt;td&gt;22&lt;/td&gt;</v>
      </c>
      <c r="J34" s="101" t="str">
        <f t="shared" si="17"/>
        <v>&lt;td&gt;28&lt;/td&gt;</v>
      </c>
      <c r="K34" s="101" t="str">
        <f t="shared" si="17"/>
        <v>&lt;td&gt;23&lt;/td&gt;</v>
      </c>
      <c r="L34" s="101" t="str">
        <f t="shared" si="17"/>
        <v>&lt;td&gt;21&lt;/td&gt;</v>
      </c>
      <c r="M34" s="100" t="str">
        <f t="shared" si="5"/>
        <v>&lt;tr&gt;&lt;th&gt;Meat&lt;/th&gt;&lt;td style='color: darkgrey'&gt;32.2&lt;/td&gt;&lt;td style='color: darkgrey'&gt;17.8&lt;/td&gt;&lt;td&gt;27&lt;/td&gt;&lt;td&gt;27&lt;/td&gt;&lt;td&gt;27&lt;/td&gt;&lt;td&gt;26&lt;/td&gt;&lt;td&gt;26&lt;/td&gt;&lt;td&gt;22&lt;/td&gt;&lt;td&gt;28&lt;/td&gt;&lt;td&gt;23&lt;/td&gt;&lt;td&gt;21&lt;/td&gt;</v>
      </c>
      <c r="N34" s="95" t="s">
        <v>193</v>
      </c>
      <c r="O34" s="95" t="s">
        <v>192</v>
      </c>
      <c r="P34" s="95" t="str">
        <f t="shared" si="16"/>
        <v>DenaFiller</v>
      </c>
      <c r="Q34" s="95" t="s">
        <v>4</v>
      </c>
      <c r="R34" s="95">
        <v>0</v>
      </c>
    </row>
    <row r="35" spans="1:18" ht="14.5" x14ac:dyDescent="0.35">
      <c r="A35" s="101" t="str">
        <f t="shared" ref="A35:A39" si="18">"&lt;tr&gt;&lt;th&gt;"&amp;A12&amp;"&lt;/th&gt;"</f>
        <v>&lt;tr&gt;&lt;th&gt;Vegetable&lt;/th&gt;</v>
      </c>
      <c r="B35" s="101" t="str">
        <f t="shared" ref="B35" si="19">"&lt;td style='color: darkgrey'&gt;"&amp;B12&amp;"&lt;/td&gt;"</f>
        <v>&lt;td style='color: darkgrey'&gt;35.6&lt;/td&gt;</v>
      </c>
      <c r="C35" s="101" t="str">
        <f t="shared" si="6"/>
        <v>&lt;td style='color: darkgrey'&gt;12.7&lt;/td&gt;</v>
      </c>
      <c r="D35" s="101" t="str">
        <f t="shared" ref="D35:L39" si="20">"&lt;td&gt;"&amp;D12&amp;"&lt;/td&gt;"</f>
        <v>&lt;td&gt;32&lt;/td&gt;</v>
      </c>
      <c r="E35" s="101" t="str">
        <f t="shared" si="20"/>
        <v>&lt;td&gt;24&lt;/td&gt;</v>
      </c>
      <c r="F35" s="101" t="str">
        <f t="shared" si="20"/>
        <v>&lt;td&gt;30&lt;/td&gt;</v>
      </c>
      <c r="G35" s="101" t="str">
        <f t="shared" si="20"/>
        <v>&lt;td&gt;25&lt;/td&gt;</v>
      </c>
      <c r="H35" s="101" t="str">
        <f t="shared" si="20"/>
        <v>&lt;td&gt;28&lt;/td&gt;</v>
      </c>
      <c r="I35" s="101" t="str">
        <f t="shared" si="20"/>
        <v>&lt;td&gt;30&lt;/td&gt;</v>
      </c>
      <c r="J35" s="101" t="str">
        <f t="shared" si="20"/>
        <v>&lt;td&gt;30&lt;/td&gt;</v>
      </c>
      <c r="K35" s="101" t="str">
        <f t="shared" si="20"/>
        <v>&lt;td&gt;28&lt;/td&gt;</v>
      </c>
      <c r="L35" s="101" t="str">
        <f t="shared" si="20"/>
        <v>&lt;td&gt;30&lt;/td&gt;</v>
      </c>
      <c r="M35" s="100" t="str">
        <f t="shared" si="5"/>
        <v>&lt;tr&gt;&lt;th&gt;Vegetable&lt;/th&gt;&lt;td style='color: darkgrey'&gt;35.6&lt;/td&gt;&lt;td style='color: darkgrey'&gt;12.7&lt;/td&gt;&lt;td&gt;32&lt;/td&gt;&lt;td&gt;24&lt;/td&gt;&lt;td&gt;30&lt;/td&gt;&lt;td&gt;25&lt;/td&gt;&lt;td&gt;28&lt;/td&gt;&lt;td&gt;30&lt;/td&gt;&lt;td&gt;30&lt;/td&gt;&lt;td&gt;28&lt;/td&gt;&lt;td&gt;30&lt;/td&gt;</v>
      </c>
      <c r="N35" s="95" t="s">
        <v>193</v>
      </c>
      <c r="O35" s="95" t="s">
        <v>192</v>
      </c>
      <c r="P35" s="95" t="str">
        <f t="shared" si="16"/>
        <v>DenaFruits</v>
      </c>
      <c r="Q35" s="95" t="s">
        <v>1</v>
      </c>
      <c r="R35" s="95">
        <v>29</v>
      </c>
    </row>
    <row r="36" spans="1:18" ht="14.5" x14ac:dyDescent="0.35">
      <c r="A36" s="101" t="str">
        <f t="shared" si="18"/>
        <v>&lt;tr&gt;&lt;th&gt;Flavouring&lt;/th&gt;</v>
      </c>
      <c r="B36" s="101" t="str">
        <f t="shared" ref="B36" si="21">"&lt;td style='color: darkgrey'&gt;"&amp;B13&amp;"&lt;/td&gt;"</f>
        <v>&lt;td style='color: darkgrey'&gt;10&lt;/td&gt;</v>
      </c>
      <c r="C36" s="101" t="str">
        <f t="shared" si="6"/>
        <v>&lt;td style='color: darkgrey'&gt;7.1&lt;/td&gt;</v>
      </c>
      <c r="D36" s="101" t="str">
        <f t="shared" si="20"/>
        <v>&lt;td&gt;7&lt;/td&gt;</v>
      </c>
      <c r="E36" s="101" t="str">
        <f t="shared" si="20"/>
        <v>&lt;td&gt;8&lt;/td&gt;</v>
      </c>
      <c r="F36" s="101" t="str">
        <f t="shared" si="20"/>
        <v>&lt;td&gt;7&lt;/td&gt;</v>
      </c>
      <c r="G36" s="101" t="str">
        <f t="shared" si="20"/>
        <v>&lt;td&gt;7&lt;/td&gt;</v>
      </c>
      <c r="H36" s="101" t="str">
        <f t="shared" si="20"/>
        <v>&lt;td&gt;10&lt;/td&gt;</v>
      </c>
      <c r="I36" s="101" t="str">
        <f t="shared" si="20"/>
        <v>&lt;td&gt;8&lt;/td&gt;</v>
      </c>
      <c r="J36" s="101" t="str">
        <f t="shared" si="20"/>
        <v>&lt;td&gt;10&lt;/td&gt;</v>
      </c>
      <c r="K36" s="101" t="str">
        <f t="shared" si="20"/>
        <v>&lt;td&gt;8&lt;/td&gt;</v>
      </c>
      <c r="L36" s="101" t="str">
        <f t="shared" si="20"/>
        <v>&lt;td&gt;8&lt;/td&gt;</v>
      </c>
      <c r="M36" s="100" t="str">
        <f t="shared" si="5"/>
        <v>&lt;tr&gt;&lt;th&gt;Flavouring&lt;/th&gt;&lt;td style='color: darkgrey'&gt;10&lt;/td&gt;&lt;td style='color: darkgrey'&gt;7.1&lt;/td&gt;&lt;td&gt;7&lt;/td&gt;&lt;td&gt;8&lt;/td&gt;&lt;td&gt;7&lt;/td&gt;&lt;td&gt;7&lt;/td&gt;&lt;td&gt;10&lt;/td&gt;&lt;td&gt;8&lt;/td&gt;&lt;td&gt;10&lt;/td&gt;&lt;td&gt;8&lt;/td&gt;&lt;td&gt;8&lt;/td&gt;</v>
      </c>
      <c r="N36" s="95" t="s">
        <v>193</v>
      </c>
      <c r="O36" s="95" t="s">
        <v>192</v>
      </c>
      <c r="P36" s="95" t="str">
        <f t="shared" si="16"/>
        <v>DenaMinerals</v>
      </c>
      <c r="Q36" s="95" t="s">
        <v>3</v>
      </c>
      <c r="R36" s="95">
        <v>12</v>
      </c>
    </row>
    <row r="37" spans="1:18" ht="14.5" x14ac:dyDescent="0.35">
      <c r="A37" s="101" t="str">
        <f t="shared" si="18"/>
        <v>&lt;tr&gt;&lt;th&gt;Vitamins&lt;/th&gt;</v>
      </c>
      <c r="B37" s="101" t="str">
        <f t="shared" ref="B37" si="22">"&lt;td style='color: darkgrey'&gt;"&amp;B14&amp;"&lt;/td&gt;"</f>
        <v>&lt;td style='color: darkgrey'&gt;15&lt;/td&gt;</v>
      </c>
      <c r="C37" s="101" t="str">
        <f t="shared" si="6"/>
        <v>&lt;td style='color: darkgrey'&gt;12.2&lt;/td&gt;</v>
      </c>
      <c r="D37" s="101" t="str">
        <f t="shared" si="20"/>
        <v>&lt;td&gt;10&lt;/td&gt;</v>
      </c>
      <c r="E37" s="101" t="str">
        <f t="shared" si="20"/>
        <v>&lt;td&gt;12&lt;/td&gt;</v>
      </c>
      <c r="F37" s="101" t="str">
        <f t="shared" si="20"/>
        <v>&lt;td&gt;15&lt;/td&gt;</v>
      </c>
      <c r="G37" s="101" t="str">
        <f t="shared" si="20"/>
        <v>&lt;td&gt;12&lt;/td&gt;</v>
      </c>
      <c r="H37" s="101" t="str">
        <f t="shared" si="20"/>
        <v>&lt;td&gt;8&lt;/td&gt;</v>
      </c>
      <c r="I37" s="101" t="str">
        <f t="shared" si="20"/>
        <v>&lt;td&gt;12&lt;/td&gt;</v>
      </c>
      <c r="J37" s="101" t="str">
        <f t="shared" si="20"/>
        <v>&lt;td&gt;12&lt;/td&gt;</v>
      </c>
      <c r="K37" s="101" t="str">
        <f t="shared" si="20"/>
        <v>&lt;td&gt;13&lt;/td&gt;</v>
      </c>
      <c r="L37" s="101" t="str">
        <f t="shared" si="20"/>
        <v>&lt;td&gt;9&lt;/td&gt;</v>
      </c>
      <c r="M37" s="100" t="str">
        <f t="shared" si="5"/>
        <v>&lt;tr&gt;&lt;th&gt;Vitamins&lt;/th&gt;&lt;td style='color: darkgrey'&gt;15&lt;/td&gt;&lt;td style='color: darkgrey'&gt;12.2&lt;/td&gt;&lt;td&gt;10&lt;/td&gt;&lt;td&gt;12&lt;/td&gt;&lt;td&gt;15&lt;/td&gt;&lt;td&gt;12&lt;/td&gt;&lt;td&gt;8&lt;/td&gt;&lt;td&gt;12&lt;/td&gt;&lt;td&gt;12&lt;/td&gt;&lt;td&gt;13&lt;/td&gt;&lt;td&gt;9&lt;/td&gt;</v>
      </c>
      <c r="N37" s="95" t="s">
        <v>193</v>
      </c>
      <c r="O37" s="95" t="s">
        <v>192</v>
      </c>
      <c r="P37" s="95" t="str">
        <f t="shared" si="16"/>
        <v>DenaNectar</v>
      </c>
      <c r="Q37" s="95" t="s">
        <v>0</v>
      </c>
      <c r="R37" s="95">
        <v>26</v>
      </c>
    </row>
    <row r="38" spans="1:18" ht="14.5" x14ac:dyDescent="0.35">
      <c r="A38" s="101" t="str">
        <f t="shared" si="18"/>
        <v>&lt;tr&gt;&lt;th&gt;Curative&lt;/th&gt;</v>
      </c>
      <c r="B38" s="101" t="str">
        <f t="shared" ref="B38" si="23">"&lt;td style='color: darkgrey'&gt;"&amp;B15&amp;"&lt;/td&gt;"</f>
        <v>&lt;td style='color: darkgrey'&gt;34.3&lt;/td&gt;</v>
      </c>
      <c r="C38" s="101" t="str">
        <f t="shared" si="6"/>
        <v>&lt;td style='color: darkgrey'&gt;44.5&lt;/td&gt;</v>
      </c>
      <c r="D38" s="101" t="str">
        <f t="shared" si="20"/>
        <v>&lt;td&gt;20&lt;/td&gt;</v>
      </c>
      <c r="E38" s="101" t="str">
        <f t="shared" si="20"/>
        <v>&lt;td&gt;25&lt;/td&gt;</v>
      </c>
      <c r="F38" s="101" t="str">
        <f t="shared" si="20"/>
        <v>&lt;td&gt;18&lt;/td&gt;</v>
      </c>
      <c r="G38" s="101" t="str">
        <f t="shared" si="20"/>
        <v>&lt;td&gt;27&lt;/td&gt;</v>
      </c>
      <c r="H38" s="101" t="str">
        <f t="shared" si="20"/>
        <v>&lt;td&gt;24&lt;/td&gt;</v>
      </c>
      <c r="I38" s="101" t="str">
        <f t="shared" si="20"/>
        <v>&lt;td&gt;24&lt;/td&gt;</v>
      </c>
      <c r="J38" s="101" t="str">
        <f t="shared" si="20"/>
        <v>&lt;td&gt;12&lt;/td&gt;</v>
      </c>
      <c r="K38" s="101" t="str">
        <f t="shared" si="20"/>
        <v>&lt;td&gt;23&lt;/td&gt;</v>
      </c>
      <c r="L38" s="101" t="str">
        <f t="shared" si="20"/>
        <v>&lt;td&gt;28&lt;/td&gt;</v>
      </c>
      <c r="M38" s="100" t="str">
        <f t="shared" si="5"/>
        <v>&lt;tr&gt;&lt;th&gt;Curative&lt;/th&gt;&lt;td style='color: darkgrey'&gt;34.3&lt;/td&gt;&lt;td style='color: darkgrey'&gt;44.5&lt;/td&gt;&lt;td&gt;20&lt;/td&gt;&lt;td&gt;25&lt;/td&gt;&lt;td&gt;18&lt;/td&gt;&lt;td&gt;27&lt;/td&gt;&lt;td&gt;24&lt;/td&gt;&lt;td&gt;24&lt;/td&gt;&lt;td&gt;12&lt;/td&gt;&lt;td&gt;23&lt;/td&gt;&lt;td&gt;28&lt;/td&gt;</v>
      </c>
      <c r="N38" s="95" t="s">
        <v>193</v>
      </c>
      <c r="O38" s="95" t="s">
        <v>192</v>
      </c>
      <c r="P38" s="95" t="str">
        <f t="shared" si="16"/>
        <v>DenaSeasoning</v>
      </c>
      <c r="Q38" s="95" t="s">
        <v>2</v>
      </c>
      <c r="R38" s="95">
        <v>15</v>
      </c>
    </row>
    <row r="39" spans="1:18" ht="14.5" x14ac:dyDescent="0.35">
      <c r="A39" s="101" t="str">
        <f t="shared" si="18"/>
        <v>&lt;tr&gt;&lt;th&gt;Fragrance&lt;/th&gt;</v>
      </c>
      <c r="B39" s="101" t="str">
        <f t="shared" ref="B39" si="24">"&lt;td style='color: darkgrey'&gt;"&amp;B16&amp;"&lt;/td&gt;"</f>
        <v>&lt;td style='color: darkgrey'&gt;5&lt;/td&gt;</v>
      </c>
      <c r="C39" s="101" t="str">
        <f t="shared" si="6"/>
        <v>&lt;td style='color: darkgrey'&gt;5.7&lt;/td&gt;</v>
      </c>
      <c r="D39" s="101" t="str">
        <f t="shared" si="20"/>
        <v>&lt;td&gt;4&lt;/td&gt;</v>
      </c>
      <c r="E39" s="101" t="str">
        <f t="shared" si="20"/>
        <v>&lt;td&gt;4&lt;/td&gt;</v>
      </c>
      <c r="F39" s="101" t="str">
        <f t="shared" si="20"/>
        <v>&lt;td&gt;3&lt;/td&gt;</v>
      </c>
      <c r="G39" s="101" t="str">
        <f t="shared" si="20"/>
        <v>&lt;td&gt;3&lt;/td&gt;</v>
      </c>
      <c r="H39" s="101" t="str">
        <f t="shared" si="20"/>
        <v>&lt;td&gt;4&lt;/td&gt;</v>
      </c>
      <c r="I39" s="101" t="str">
        <f t="shared" si="20"/>
        <v>&lt;td&gt;4&lt;/td&gt;</v>
      </c>
      <c r="J39" s="101" t="str">
        <f t="shared" si="20"/>
        <v>&lt;td&gt;8&lt;/td&gt;</v>
      </c>
      <c r="K39" s="101" t="str">
        <f t="shared" si="20"/>
        <v>&lt;td&gt;5&lt;/td&gt;</v>
      </c>
      <c r="L39" s="101" t="str">
        <f t="shared" si="20"/>
        <v>&lt;td&gt;4&lt;/td&gt;</v>
      </c>
      <c r="M39" s="100" t="str">
        <f t="shared" si="5"/>
        <v>&lt;tr&gt;&lt;th&gt;Fragrance&lt;/th&gt;&lt;td style='color: darkgrey'&gt;5&lt;/td&gt;&lt;td style='color: darkgrey'&gt;5.7&lt;/td&gt;&lt;td&gt;4&lt;/td&gt;&lt;td&gt;4&lt;/td&gt;&lt;td&gt;3&lt;/td&gt;&lt;td&gt;3&lt;/td&gt;&lt;td&gt;4&lt;/td&gt;&lt;td&gt;4&lt;/td&gt;&lt;td&gt;8&lt;/td&gt;&lt;td&gt;5&lt;/td&gt;&lt;td&gt;4&lt;/td&gt;</v>
      </c>
      <c r="N39" s="87" t="s">
        <v>119</v>
      </c>
      <c r="O39" s="87" t="s">
        <v>53</v>
      </c>
      <c r="P39" s="87" t="str">
        <f t="shared" si="0"/>
        <v>JasmineAroma Mix</v>
      </c>
      <c r="Q39" s="87" t="s">
        <v>77</v>
      </c>
      <c r="R39" s="87">
        <v>18</v>
      </c>
    </row>
    <row r="40" spans="1:18" ht="14.5" x14ac:dyDescent="0.35">
      <c r="A40" s="103" t="str">
        <f>"&lt;tr style='background:#ededed;'&gt;&lt;th width=140&gt;&lt;b&gt;"&amp;A17&amp;"&lt;/b&gt;&lt;/th&gt;"</f>
        <v>&lt;tr style='background:#ededed;'&gt;&lt;th width=140&gt;&lt;b&gt;Y1 Q4&lt;/b&gt;&lt;/th&gt;</v>
      </c>
      <c r="B40" s="103" t="str">
        <f>"&lt;td width=100 style='color: darkgrey'&gt;&lt;b&gt;"&amp;B17&amp;"&lt;/b&gt;&lt;/td&gt;"</f>
        <v>&lt;td width=100 style='color: darkgrey'&gt;&lt;b&gt;Optimum&lt;/b&gt;&lt;/td&gt;</v>
      </c>
      <c r="C40" s="103" t="str">
        <f>"&lt;td width=100 style='color: darkgrey'&gt;&lt;b&gt;"&amp;C17&amp;"&lt;/b&gt;&lt;/td&gt;"</f>
        <v>&lt;td width=100 style='color: darkgrey'&gt;&lt;b&gt;Importance&lt;/b&gt;&lt;/td&gt;</v>
      </c>
      <c r="D40" s="103" t="str">
        <f t="shared" ref="D40:L40" si="25">"&lt;td width=100&gt;&lt;b&gt;"&amp;D17&amp;"&lt;/b&gt;&lt;/td&gt;"</f>
        <v>&lt;td width=100&gt;&lt;b&gt;Tare&lt;/b&gt;&lt;/td&gt;</v>
      </c>
      <c r="E40" s="103" t="str">
        <f t="shared" si="25"/>
        <v>&lt;td width=100&gt;&lt;b&gt;Visha&lt;/b&gt;&lt;/td&gt;</v>
      </c>
      <c r="F40" s="103" t="str">
        <f t="shared" si="25"/>
        <v>&lt;td width=100&gt;&lt;b&gt;Phu&lt;/b&gt;&lt;/td&gt;</v>
      </c>
      <c r="G40" s="103" t="str">
        <f t="shared" si="25"/>
        <v>&lt;td width=100&gt;&lt;b&gt;Yuma&lt;/b&gt;&lt;/td&gt;</v>
      </c>
      <c r="H40" s="103" t="str">
        <f t="shared" si="25"/>
        <v>&lt;td width=100&gt;&lt;b&gt;Daisy&lt;/b&gt;&lt;/td&gt;</v>
      </c>
      <c r="I40" s="103" t="str">
        <f t="shared" si="25"/>
        <v>&lt;td width=100&gt;&lt;b&gt;Nigella&lt;/b&gt;&lt;/td&gt;</v>
      </c>
      <c r="J40" s="103" t="str">
        <f t="shared" si="25"/>
        <v>&lt;td width=100&gt;&lt;b&gt;Bianca&lt;/b&gt;&lt;/td&gt;</v>
      </c>
      <c r="K40" s="103" t="str">
        <f t="shared" si="25"/>
        <v>&lt;td width=100&gt;&lt;b&gt;Nina&lt;/b&gt;&lt;/td&gt;</v>
      </c>
      <c r="L40" s="103" t="str">
        <f t="shared" si="25"/>
        <v>&lt;td width=100&gt;&lt;b&gt;Magena&lt;/b&gt;&lt;/td&gt;</v>
      </c>
      <c r="M40" s="100" t="str">
        <f t="shared" si="5"/>
        <v>&lt;tr style='background:#ededed;'&gt;&lt;th width=140&gt;&lt;b&gt;Y1 Q4&lt;/b&gt;&lt;/th&gt;&lt;td width=100 style='color: darkgrey'&gt;&lt;b&gt;Optimum&lt;/b&gt;&lt;/td&gt;&lt;td width=100 style='color: darkgrey'&gt;&lt;b&gt;Importance&lt;/b&gt;&lt;/td&gt;&lt;td width=100&gt;&lt;b&gt;Tare&lt;/b&gt;&lt;/td&gt;&lt;td width=100&gt;&lt;b&gt;Visha&lt;/b&gt;&lt;/td&gt;&lt;td width=100&gt;&lt;b&gt;Phu&lt;/b&gt;&lt;/td&gt;&lt;td width=100&gt;&lt;b&gt;Yuma&lt;/b&gt;&lt;/td&gt;&lt;td width=100&gt;&lt;b&gt;Daisy&lt;/b&gt;&lt;/td&gt;&lt;td width=100&gt;&lt;b&gt;Nigella&lt;/b&gt;&lt;/td&gt;&lt;td width=100&gt;&lt;b&gt;Bianca&lt;/b&gt;&lt;/td&gt;&lt;td width=100&gt;&lt;b&gt;Nina&lt;/b&gt;&lt;/td&gt;&lt;td width=100&gt;&lt;b&gt;Magena&lt;/b&gt;&lt;/td&gt;</v>
      </c>
      <c r="N40" s="87" t="s">
        <v>119</v>
      </c>
      <c r="O40" s="87" t="s">
        <v>53</v>
      </c>
      <c r="P40" s="87" t="str">
        <f t="shared" si="0"/>
        <v>JasmineFiller</v>
      </c>
      <c r="Q40" s="87" t="s">
        <v>4</v>
      </c>
      <c r="R40" s="87">
        <v>0</v>
      </c>
    </row>
    <row r="41" spans="1:18" ht="14.5" x14ac:dyDescent="0.35">
      <c r="A41" s="101" t="str">
        <f>"&lt;tr&gt;&lt;th&gt;"&amp;A18&amp;"&lt;/th&gt;"</f>
        <v>&lt;tr&gt;&lt;th&gt;Cleanser&lt;/th&gt;</v>
      </c>
      <c r="B41" s="101" t="str">
        <f>"&lt;td style='color: darkgrey'&gt;"&amp;B18&amp;"&lt;/td&gt;"</f>
        <v>&lt;td style='color: darkgrey'&gt;60&lt;/td&gt;</v>
      </c>
      <c r="C41" s="101" t="str">
        <f t="shared" si="6"/>
        <v>&lt;td style='color: darkgrey'&gt;16.3&lt;/td&gt;</v>
      </c>
      <c r="D41" s="101" t="str">
        <f t="shared" ref="D41:L41" si="26">"&lt;td&gt;"&amp;D18&amp;"&lt;/td&gt;"</f>
        <v>&lt;td&gt;34&lt;/td&gt;</v>
      </c>
      <c r="E41" s="101" t="str">
        <f t="shared" si="26"/>
        <v>&lt;td&gt;30&lt;/td&gt;</v>
      </c>
      <c r="F41" s="101" t="str">
        <f t="shared" si="26"/>
        <v>&lt;td&gt;35&lt;/td&gt;</v>
      </c>
      <c r="G41" s="101" t="str">
        <f t="shared" si="26"/>
        <v>&lt;td&gt;30&lt;/td&gt;</v>
      </c>
      <c r="H41" s="101" t="str">
        <f t="shared" si="26"/>
        <v>&lt;td&gt;40&lt;/td&gt;</v>
      </c>
      <c r="I41" s="101" t="str">
        <f t="shared" si="26"/>
        <v>&lt;td&gt;30&lt;/td&gt;</v>
      </c>
      <c r="J41" s="101" t="str">
        <f t="shared" si="26"/>
        <v>&lt;td&gt;24&lt;/td&gt;</v>
      </c>
      <c r="K41" s="101" t="str">
        <f t="shared" si="26"/>
        <v>&lt;td&gt;29&lt;/td&gt;</v>
      </c>
      <c r="L41" s="101" t="str">
        <f t="shared" si="26"/>
        <v>&lt;td&gt;35&lt;/td&gt;</v>
      </c>
      <c r="M41" s="100" t="str">
        <f t="shared" si="5"/>
        <v>&lt;tr&gt;&lt;th&gt;Cleanser&lt;/th&gt;&lt;td style='color: darkgrey'&gt;60&lt;/td&gt;&lt;td style='color: darkgrey'&gt;16.3&lt;/td&gt;&lt;td&gt;34&lt;/td&gt;&lt;td&gt;30&lt;/td&gt;&lt;td&gt;35&lt;/td&gt;&lt;td&gt;30&lt;/td&gt;&lt;td&gt;40&lt;/td&gt;&lt;td&gt;30&lt;/td&gt;&lt;td&gt;24&lt;/td&gt;&lt;td&gt;29&lt;/td&gt;&lt;td&gt;35&lt;/td&gt;</v>
      </c>
      <c r="N41" s="87" t="s">
        <v>119</v>
      </c>
      <c r="O41" s="87" t="s">
        <v>53</v>
      </c>
      <c r="P41" s="87" t="str">
        <f t="shared" si="0"/>
        <v>JasmineFruits</v>
      </c>
      <c r="Q41" s="87" t="s">
        <v>1</v>
      </c>
      <c r="R41" s="87">
        <v>25</v>
      </c>
    </row>
    <row r="42" spans="1:18" ht="14.5" x14ac:dyDescent="0.35">
      <c r="A42" s="101" t="str">
        <f t="shared" ref="A42:A46" si="27">"&lt;tr&gt;&lt;th&gt;"&amp;A19&amp;"&lt;/th&gt;"</f>
        <v>&lt;tr&gt;&lt;th&gt;Moisturiser&lt;/th&gt;</v>
      </c>
      <c r="B42" s="101" t="str">
        <f t="shared" ref="B42" si="28">"&lt;td style='color: darkgrey'&gt;"&amp;B19&amp;"&lt;/td&gt;"</f>
        <v>&lt;td style='color: darkgrey'&gt;62.7&lt;/td&gt;</v>
      </c>
      <c r="C42" s="101" t="str">
        <f t="shared" si="6"/>
        <v>&lt;td style='color: darkgrey'&gt;39.7&lt;/td&gt;</v>
      </c>
      <c r="D42" s="101" t="str">
        <f t="shared" ref="D42:L46" si="29">"&lt;td&gt;"&amp;D19&amp;"&lt;/td&gt;"</f>
        <v>&lt;td&gt;25&lt;/td&gt;</v>
      </c>
      <c r="E42" s="101" t="str">
        <f t="shared" si="29"/>
        <v>&lt;td&gt;35&lt;/td&gt;</v>
      </c>
      <c r="F42" s="101" t="str">
        <f t="shared" si="29"/>
        <v>&lt;td&gt;30&lt;/td&gt;</v>
      </c>
      <c r="G42" s="101" t="str">
        <f t="shared" si="29"/>
        <v>&lt;td&gt;40&lt;/td&gt;</v>
      </c>
      <c r="H42" s="101" t="str">
        <f t="shared" si="29"/>
        <v>&lt;td&gt;25&lt;/td&gt;</v>
      </c>
      <c r="I42" s="101" t="str">
        <f t="shared" si="29"/>
        <v>&lt;td&gt;35&lt;/td&gt;</v>
      </c>
      <c r="J42" s="101" t="str">
        <f t="shared" si="29"/>
        <v>&lt;td&gt;38&lt;/td&gt;</v>
      </c>
      <c r="K42" s="101" t="str">
        <f t="shared" si="29"/>
        <v>&lt;td&gt;36&lt;/td&gt;</v>
      </c>
      <c r="L42" s="101" t="str">
        <f t="shared" si="29"/>
        <v>&lt;td&gt;25&lt;/td&gt;</v>
      </c>
      <c r="M42" s="100" t="str">
        <f t="shared" si="5"/>
        <v>&lt;tr&gt;&lt;th&gt;Moisturiser&lt;/th&gt;&lt;td style='color: darkgrey'&gt;62.7&lt;/td&gt;&lt;td style='color: darkgrey'&gt;39.7&lt;/td&gt;&lt;td&gt;25&lt;/td&gt;&lt;td&gt;35&lt;/td&gt;&lt;td&gt;30&lt;/td&gt;&lt;td&gt;40&lt;/td&gt;&lt;td&gt;25&lt;/td&gt;&lt;td&gt;35&lt;/td&gt;&lt;td&gt;38&lt;/td&gt;&lt;td&gt;36&lt;/td&gt;&lt;td&gt;25&lt;/td&gt;</v>
      </c>
      <c r="N42" s="87" t="s">
        <v>119</v>
      </c>
      <c r="O42" s="87" t="s">
        <v>53</v>
      </c>
      <c r="P42" s="87" t="str">
        <f t="shared" si="0"/>
        <v>JasmineMinerals</v>
      </c>
      <c r="Q42" s="87" t="s">
        <v>3</v>
      </c>
      <c r="R42" s="87">
        <v>18</v>
      </c>
    </row>
    <row r="43" spans="1:18" ht="14.5" x14ac:dyDescent="0.35">
      <c r="A43" s="101" t="str">
        <f t="shared" si="27"/>
        <v>&lt;tr&gt;&lt;th&gt;Perfume&lt;/th&gt;</v>
      </c>
      <c r="B43" s="101" t="str">
        <f t="shared" ref="B43" si="30">"&lt;td style='color: darkgrey'&gt;"&amp;B20&amp;"&lt;/td&gt;"</f>
        <v>&lt;td style='color: darkgrey'&gt;18.2&lt;/td&gt;</v>
      </c>
      <c r="C43" s="101" t="str">
        <f t="shared" si="6"/>
        <v>&lt;td style='color: darkgrey'&gt;23&lt;/td&gt;</v>
      </c>
      <c r="D43" s="101" t="str">
        <f t="shared" si="29"/>
        <v>&lt;td&gt;7&lt;/td&gt;</v>
      </c>
      <c r="E43" s="101" t="str">
        <f t="shared" si="29"/>
        <v>&lt;td&gt;8&lt;/td&gt;</v>
      </c>
      <c r="F43" s="101" t="str">
        <f t="shared" si="29"/>
        <v>&lt;td&gt;6&lt;/td&gt;</v>
      </c>
      <c r="G43" s="101" t="str">
        <f t="shared" si="29"/>
        <v>&lt;td&gt;12&lt;/td&gt;</v>
      </c>
      <c r="H43" s="101" t="str">
        <f t="shared" si="29"/>
        <v>&lt;td&gt;7&lt;/td&gt;</v>
      </c>
      <c r="I43" s="101" t="str">
        <f t="shared" si="29"/>
        <v>&lt;td&gt;7&lt;/td&gt;</v>
      </c>
      <c r="J43" s="101" t="str">
        <f t="shared" si="29"/>
        <v>&lt;td&gt;12&lt;/td&gt;</v>
      </c>
      <c r="K43" s="101" t="str">
        <f t="shared" si="29"/>
        <v>&lt;td&gt;7&lt;/td&gt;</v>
      </c>
      <c r="L43" s="101" t="str">
        <f t="shared" si="29"/>
        <v>&lt;td&gt;13&lt;/td&gt;</v>
      </c>
      <c r="M43" s="100" t="str">
        <f t="shared" si="5"/>
        <v>&lt;tr&gt;&lt;th&gt;Perfume&lt;/th&gt;&lt;td style='color: darkgrey'&gt;18.2&lt;/td&gt;&lt;td style='color: darkgrey'&gt;23&lt;/td&gt;&lt;td&gt;7&lt;/td&gt;&lt;td&gt;8&lt;/td&gt;&lt;td&gt;6&lt;/td&gt;&lt;td&gt;12&lt;/td&gt;&lt;td&gt;7&lt;/td&gt;&lt;td&gt;7&lt;/td&gt;&lt;td&gt;12&lt;/td&gt;&lt;td&gt;7&lt;/td&gt;&lt;td&gt;13&lt;/td&gt;</v>
      </c>
      <c r="N43" s="87" t="s">
        <v>119</v>
      </c>
      <c r="O43" s="87" t="s">
        <v>53</v>
      </c>
      <c r="P43" s="87" t="str">
        <f t="shared" si="0"/>
        <v>JasmineNectar</v>
      </c>
      <c r="Q43" s="87" t="s">
        <v>0</v>
      </c>
      <c r="R43" s="87">
        <v>25</v>
      </c>
    </row>
    <row r="44" spans="1:18" ht="14.5" x14ac:dyDescent="0.35">
      <c r="A44" s="101" t="str">
        <f t="shared" si="27"/>
        <v>&lt;tr&gt;&lt;th&gt;Vitamins&lt;/th&gt;</v>
      </c>
      <c r="B44" s="101" t="str">
        <f t="shared" ref="B44" si="31">"&lt;td style='color: darkgrey'&gt;"&amp;B21&amp;"&lt;/td&gt;"</f>
        <v>&lt;td style='color: darkgrey'&gt;10&lt;/td&gt;</v>
      </c>
      <c r="C44" s="101" t="str">
        <f t="shared" si="6"/>
        <v>&lt;td style='color: darkgrey'&gt;5.5&lt;/td&gt;</v>
      </c>
      <c r="D44" s="101" t="str">
        <f t="shared" si="29"/>
        <v>&lt;td&gt;7&lt;/td&gt;</v>
      </c>
      <c r="E44" s="101" t="str">
        <f t="shared" si="29"/>
        <v>&lt;td&gt;10&lt;/td&gt;</v>
      </c>
      <c r="F44" s="101" t="str">
        <f t="shared" si="29"/>
        <v>&lt;td&gt;7&lt;/td&gt;</v>
      </c>
      <c r="G44" s="101" t="str">
        <f t="shared" si="29"/>
        <v>&lt;td&gt;4&lt;/td&gt;</v>
      </c>
      <c r="H44" s="101" t="str">
        <f t="shared" si="29"/>
        <v>&lt;td&gt;6&lt;/td&gt;</v>
      </c>
      <c r="I44" s="101" t="str">
        <f t="shared" si="29"/>
        <v>&lt;td&gt;7&lt;/td&gt;</v>
      </c>
      <c r="J44" s="101" t="str">
        <f t="shared" si="29"/>
        <v>&lt;td&gt;7&lt;/td&gt;</v>
      </c>
      <c r="K44" s="101" t="str">
        <f t="shared" si="29"/>
        <v>&lt;td&gt;7&lt;/td&gt;</v>
      </c>
      <c r="L44" s="101" t="str">
        <f t="shared" si="29"/>
        <v>&lt;td&gt;7&lt;/td&gt;</v>
      </c>
      <c r="M44" s="100" t="str">
        <f t="shared" si="5"/>
        <v>&lt;tr&gt;&lt;th&gt;Vitamins&lt;/th&gt;&lt;td style='color: darkgrey'&gt;10&lt;/td&gt;&lt;td style='color: darkgrey'&gt;5.5&lt;/td&gt;&lt;td&gt;7&lt;/td&gt;&lt;td&gt;10&lt;/td&gt;&lt;td&gt;7&lt;/td&gt;&lt;td&gt;4&lt;/td&gt;&lt;td&gt;6&lt;/td&gt;&lt;td&gt;7&lt;/td&gt;&lt;td&gt;7&lt;/td&gt;&lt;td&gt;7&lt;/td&gt;&lt;td&gt;7&lt;/td&gt;</v>
      </c>
      <c r="N44" s="87" t="s">
        <v>119</v>
      </c>
      <c r="O44" s="87" t="s">
        <v>53</v>
      </c>
      <c r="P44" s="87" t="str">
        <f t="shared" si="0"/>
        <v>JasmineSeasoning</v>
      </c>
      <c r="Q44" s="87" t="s">
        <v>2</v>
      </c>
      <c r="R44" s="87">
        <v>14</v>
      </c>
    </row>
    <row r="45" spans="1:18" ht="14.5" x14ac:dyDescent="0.35">
      <c r="A45" s="101" t="str">
        <f t="shared" si="27"/>
        <v>&lt;tr&gt;&lt;th&gt;Medicinal&lt;/th&gt;</v>
      </c>
      <c r="B45" s="101" t="str">
        <f t="shared" ref="B45" si="32">"&lt;td style='color: darkgrey'&gt;"&amp;B22&amp;"&lt;/td&gt;"</f>
        <v>&lt;td style='color: darkgrey'&gt;15&lt;/td&gt;</v>
      </c>
      <c r="C45" s="101" t="str">
        <f t="shared" si="6"/>
        <v>&lt;td style='color: darkgrey'&gt;6.1&lt;/td&gt;</v>
      </c>
      <c r="D45" s="101" t="str">
        <f t="shared" si="29"/>
        <v>&lt;td&gt;7&lt;/td&gt;</v>
      </c>
      <c r="E45" s="101" t="str">
        <f t="shared" si="29"/>
        <v>&lt;td&gt;7&lt;/td&gt;</v>
      </c>
      <c r="F45" s="101" t="str">
        <f t="shared" si="29"/>
        <v>&lt;td&gt;7&lt;/td&gt;</v>
      </c>
      <c r="G45" s="101" t="str">
        <f t="shared" si="29"/>
        <v>&lt;td&gt;7&lt;/td&gt;</v>
      </c>
      <c r="H45" s="101" t="str">
        <f t="shared" si="29"/>
        <v>&lt;td&gt;7&lt;/td&gt;</v>
      </c>
      <c r="I45" s="101" t="str">
        <f t="shared" si="29"/>
        <v>&lt;td&gt;8&lt;/td&gt;</v>
      </c>
      <c r="J45" s="101" t="str">
        <f t="shared" si="29"/>
        <v>&lt;td&gt;7&lt;/td&gt;</v>
      </c>
      <c r="K45" s="101" t="str">
        <f t="shared" si="29"/>
        <v>&lt;td&gt;8&lt;/td&gt;</v>
      </c>
      <c r="L45" s="101" t="str">
        <f t="shared" si="29"/>
        <v>&lt;td&gt;8&lt;/td&gt;</v>
      </c>
      <c r="M45" s="100" t="str">
        <f t="shared" si="5"/>
        <v>&lt;tr&gt;&lt;th&gt;Medicinal&lt;/th&gt;&lt;td style='color: darkgrey'&gt;15&lt;/td&gt;&lt;td style='color: darkgrey'&gt;6.1&lt;/td&gt;&lt;td&gt;7&lt;/td&gt;&lt;td&gt;7&lt;/td&gt;&lt;td&gt;7&lt;/td&gt;&lt;td&gt;7&lt;/td&gt;&lt;td&gt;7&lt;/td&gt;&lt;td&gt;8&lt;/td&gt;&lt;td&gt;7&lt;/td&gt;&lt;td&gt;8&lt;/td&gt;&lt;td&gt;8&lt;/td&gt;</v>
      </c>
      <c r="N45" s="87" t="s">
        <v>122</v>
      </c>
      <c r="O45" s="87" t="s">
        <v>54</v>
      </c>
      <c r="P45" s="87" t="str">
        <f t="shared" si="0"/>
        <v>BegoniaAroma Mix</v>
      </c>
      <c r="Q45" s="87" t="s">
        <v>77</v>
      </c>
      <c r="R45" s="87">
        <v>15</v>
      </c>
    </row>
    <row r="46" spans="1:18" ht="14.5" x14ac:dyDescent="0.35">
      <c r="A46" s="101" t="str">
        <f t="shared" si="27"/>
        <v>&lt;tr&gt;&lt;th&gt;Conditioner&lt;/th&gt;</v>
      </c>
      <c r="B46" s="101" t="str">
        <f t="shared" ref="B46" si="33">"&lt;td style='color: darkgrey'&gt;"&amp;B23&amp;"&lt;/td&gt;"</f>
        <v>&lt;td style='color: darkgrey'&gt;27.5&lt;/td&gt;</v>
      </c>
      <c r="C46" s="101" t="str">
        <f t="shared" si="6"/>
        <v>&lt;td style='color: darkgrey'&gt;9.4&lt;/td&gt;</v>
      </c>
      <c r="D46" s="101" t="str">
        <f t="shared" si="29"/>
        <v>&lt;td&gt;20&lt;/td&gt;</v>
      </c>
      <c r="E46" s="101" t="str">
        <f t="shared" si="29"/>
        <v>&lt;td&gt;10&lt;/td&gt;</v>
      </c>
      <c r="F46" s="101" t="str">
        <f t="shared" si="29"/>
        <v>&lt;td&gt;15&lt;/td&gt;</v>
      </c>
      <c r="G46" s="101" t="str">
        <f t="shared" si="29"/>
        <v>&lt;td&gt;7&lt;/td&gt;</v>
      </c>
      <c r="H46" s="101" t="str">
        <f t="shared" si="29"/>
        <v>&lt;td&gt;15&lt;/td&gt;</v>
      </c>
      <c r="I46" s="101" t="str">
        <f t="shared" si="29"/>
        <v>&lt;td&gt;13&lt;/td&gt;</v>
      </c>
      <c r="J46" s="101" t="str">
        <f t="shared" si="29"/>
        <v>&lt;td&gt;12&lt;/td&gt;</v>
      </c>
      <c r="K46" s="101" t="str">
        <f t="shared" si="29"/>
        <v>&lt;td&gt;13&lt;/td&gt;</v>
      </c>
      <c r="L46" s="101" t="str">
        <f t="shared" si="29"/>
        <v>&lt;td&gt;12&lt;/td&gt;</v>
      </c>
      <c r="M46" s="100" t="str">
        <f t="shared" si="5"/>
        <v>&lt;tr&gt;&lt;th&gt;Conditioner&lt;/th&gt;&lt;td style='color: darkgrey'&gt;27.5&lt;/td&gt;&lt;td style='color: darkgrey'&gt;9.4&lt;/td&gt;&lt;td&gt;20&lt;/td&gt;&lt;td&gt;10&lt;/td&gt;&lt;td&gt;15&lt;/td&gt;&lt;td&gt;7&lt;/td&gt;&lt;td&gt;15&lt;/td&gt;&lt;td&gt;13&lt;/td&gt;&lt;td&gt;12&lt;/td&gt;&lt;td&gt;13&lt;/td&gt;&lt;td&gt;12&lt;/td&gt;</v>
      </c>
      <c r="N46" s="87" t="s">
        <v>122</v>
      </c>
      <c r="O46" s="87" t="s">
        <v>54</v>
      </c>
      <c r="P46" s="87" t="str">
        <f t="shared" si="0"/>
        <v>BegoniaFiller</v>
      </c>
      <c r="Q46" s="87" t="s">
        <v>4</v>
      </c>
      <c r="R46" s="87">
        <v>0</v>
      </c>
    </row>
    <row r="47" spans="1:18" ht="14.5" x14ac:dyDescent="0.35">
      <c r="M47" s="100" t="s">
        <v>211</v>
      </c>
      <c r="N47" s="87" t="s">
        <v>122</v>
      </c>
      <c r="O47" s="87" t="s">
        <v>54</v>
      </c>
      <c r="P47" s="87" t="str">
        <f t="shared" si="0"/>
        <v>BegoniaFruits</v>
      </c>
      <c r="Q47" s="87" t="s">
        <v>1</v>
      </c>
      <c r="R47" s="87">
        <v>30</v>
      </c>
    </row>
    <row r="48" spans="1:18" x14ac:dyDescent="0.25">
      <c r="N48" s="87" t="s">
        <v>122</v>
      </c>
      <c r="O48" s="87" t="s">
        <v>54</v>
      </c>
      <c r="P48" s="87" t="str">
        <f t="shared" si="0"/>
        <v>BegoniaMinerals</v>
      </c>
      <c r="Q48" s="87" t="s">
        <v>3</v>
      </c>
      <c r="R48" s="87">
        <v>22</v>
      </c>
    </row>
    <row r="49" spans="14:18" x14ac:dyDescent="0.25">
      <c r="N49" s="87" t="s">
        <v>122</v>
      </c>
      <c r="O49" s="87" t="s">
        <v>54</v>
      </c>
      <c r="P49" s="87" t="str">
        <f t="shared" si="0"/>
        <v>BegoniaNectar</v>
      </c>
      <c r="Q49" s="87" t="s">
        <v>0</v>
      </c>
      <c r="R49" s="87">
        <v>15</v>
      </c>
    </row>
    <row r="50" spans="14:18" x14ac:dyDescent="0.25">
      <c r="N50" s="87" t="s">
        <v>122</v>
      </c>
      <c r="O50" s="87" t="s">
        <v>54</v>
      </c>
      <c r="P50" s="87" t="str">
        <f t="shared" si="0"/>
        <v>BegoniaSeasoning</v>
      </c>
      <c r="Q50" s="87" t="s">
        <v>2</v>
      </c>
      <c r="R50" s="87">
        <v>18</v>
      </c>
    </row>
    <row r="51" spans="14:18" x14ac:dyDescent="0.25">
      <c r="N51" s="87" t="s">
        <v>124</v>
      </c>
      <c r="O51" s="87" t="s">
        <v>55</v>
      </c>
      <c r="P51" s="87" t="str">
        <f t="shared" si="0"/>
        <v>TritomaAroma Mix</v>
      </c>
      <c r="Q51" s="87" t="s">
        <v>77</v>
      </c>
      <c r="R51" s="87">
        <v>14</v>
      </c>
    </row>
    <row r="52" spans="14:18" x14ac:dyDescent="0.25">
      <c r="N52" s="87" t="s">
        <v>124</v>
      </c>
      <c r="O52" s="87" t="s">
        <v>55</v>
      </c>
      <c r="P52" s="87" t="str">
        <f t="shared" si="0"/>
        <v>TritomaFiller</v>
      </c>
      <c r="Q52" s="87" t="s">
        <v>4</v>
      </c>
      <c r="R52" s="87">
        <v>0</v>
      </c>
    </row>
    <row r="53" spans="14:18" x14ac:dyDescent="0.25">
      <c r="N53" s="87" t="s">
        <v>124</v>
      </c>
      <c r="O53" s="87" t="s">
        <v>55</v>
      </c>
      <c r="P53" s="87" t="str">
        <f t="shared" si="0"/>
        <v>TritomaFruits</v>
      </c>
      <c r="Q53" s="87" t="s">
        <v>1</v>
      </c>
      <c r="R53" s="87">
        <v>11</v>
      </c>
    </row>
    <row r="54" spans="14:18" x14ac:dyDescent="0.25">
      <c r="N54" s="87" t="s">
        <v>124</v>
      </c>
      <c r="O54" s="87" t="s">
        <v>55</v>
      </c>
      <c r="P54" s="87" t="str">
        <f t="shared" si="0"/>
        <v>TritomaMinerals</v>
      </c>
      <c r="Q54" s="87" t="s">
        <v>3</v>
      </c>
      <c r="R54" s="87">
        <v>23</v>
      </c>
    </row>
    <row r="55" spans="14:18" x14ac:dyDescent="0.25">
      <c r="N55" s="87" t="s">
        <v>124</v>
      </c>
      <c r="O55" s="87" t="s">
        <v>55</v>
      </c>
      <c r="P55" s="87" t="str">
        <f t="shared" si="0"/>
        <v>TritomaNectar</v>
      </c>
      <c r="Q55" s="87" t="s">
        <v>0</v>
      </c>
      <c r="R55" s="87">
        <v>35</v>
      </c>
    </row>
    <row r="56" spans="14:18" x14ac:dyDescent="0.25">
      <c r="N56" s="87" t="s">
        <v>124</v>
      </c>
      <c r="O56" s="87" t="s">
        <v>55</v>
      </c>
      <c r="P56" s="87" t="str">
        <f t="shared" si="0"/>
        <v>TritomaSeasoning</v>
      </c>
      <c r="Q56" s="87" t="s">
        <v>2</v>
      </c>
      <c r="R56" s="87">
        <v>17</v>
      </c>
    </row>
    <row r="57" spans="14:18" x14ac:dyDescent="0.25">
      <c r="N57" s="87" t="s">
        <v>134</v>
      </c>
      <c r="O57" s="87" t="s">
        <v>56</v>
      </c>
      <c r="P57" s="87" t="str">
        <f t="shared" si="0"/>
        <v>TareCleanser</v>
      </c>
      <c r="Q57" s="87" t="s">
        <v>11</v>
      </c>
      <c r="R57" s="87">
        <v>34</v>
      </c>
    </row>
    <row r="58" spans="14:18" x14ac:dyDescent="0.25">
      <c r="N58" s="87" t="s">
        <v>134</v>
      </c>
      <c r="O58" s="87" t="s">
        <v>56</v>
      </c>
      <c r="P58" s="87" t="str">
        <f t="shared" si="0"/>
        <v>TareConditioner</v>
      </c>
      <c r="Q58" s="87" t="s">
        <v>15</v>
      </c>
      <c r="R58" s="87">
        <v>20</v>
      </c>
    </row>
    <row r="59" spans="14:18" x14ac:dyDescent="0.25">
      <c r="N59" s="87" t="s">
        <v>134</v>
      </c>
      <c r="O59" s="87" t="s">
        <v>56</v>
      </c>
      <c r="P59" s="87" t="str">
        <f t="shared" si="0"/>
        <v>TareMedicinal</v>
      </c>
      <c r="Q59" s="87" t="s">
        <v>14</v>
      </c>
      <c r="R59" s="87">
        <v>7</v>
      </c>
    </row>
    <row r="60" spans="14:18" x14ac:dyDescent="0.25">
      <c r="N60" s="87" t="s">
        <v>134</v>
      </c>
      <c r="O60" s="87" t="s">
        <v>56</v>
      </c>
      <c r="P60" s="87" t="str">
        <f t="shared" si="0"/>
        <v>TareMoisturiser</v>
      </c>
      <c r="Q60" s="87" t="s">
        <v>12</v>
      </c>
      <c r="R60" s="87">
        <v>25</v>
      </c>
    </row>
    <row r="61" spans="14:18" x14ac:dyDescent="0.25">
      <c r="N61" s="87" t="s">
        <v>134</v>
      </c>
      <c r="O61" s="87" t="s">
        <v>56</v>
      </c>
      <c r="P61" s="87" t="str">
        <f t="shared" si="0"/>
        <v>TarePerfume</v>
      </c>
      <c r="Q61" s="87" t="s">
        <v>13</v>
      </c>
      <c r="R61" s="87">
        <v>7</v>
      </c>
    </row>
    <row r="62" spans="14:18" x14ac:dyDescent="0.25">
      <c r="N62" s="87" t="s">
        <v>134</v>
      </c>
      <c r="O62" s="87" t="s">
        <v>56</v>
      </c>
      <c r="P62" s="87" t="str">
        <f t="shared" si="0"/>
        <v>TareVitamins</v>
      </c>
      <c r="Q62" s="87" t="s">
        <v>8</v>
      </c>
      <c r="R62" s="87">
        <v>7</v>
      </c>
    </row>
    <row r="63" spans="14:18" x14ac:dyDescent="0.25">
      <c r="N63" s="87" t="s">
        <v>135</v>
      </c>
      <c r="O63" s="87" t="s">
        <v>57</v>
      </c>
      <c r="P63" s="87" t="str">
        <f t="shared" si="0"/>
        <v>VishaCleanser</v>
      </c>
      <c r="Q63" s="87" t="s">
        <v>11</v>
      </c>
      <c r="R63" s="87">
        <v>30</v>
      </c>
    </row>
    <row r="64" spans="14:18" x14ac:dyDescent="0.25">
      <c r="N64" s="87" t="s">
        <v>135</v>
      </c>
      <c r="O64" s="87" t="s">
        <v>57</v>
      </c>
      <c r="P64" s="87" t="str">
        <f t="shared" si="0"/>
        <v>VishaConditioner</v>
      </c>
      <c r="Q64" s="87" t="s">
        <v>15</v>
      </c>
      <c r="R64" s="87">
        <v>10</v>
      </c>
    </row>
    <row r="65" spans="14:18" x14ac:dyDescent="0.25">
      <c r="N65" s="87" t="s">
        <v>135</v>
      </c>
      <c r="O65" s="87" t="s">
        <v>57</v>
      </c>
      <c r="P65" s="87" t="str">
        <f t="shared" si="0"/>
        <v>VishaMedicinal</v>
      </c>
      <c r="Q65" s="87" t="s">
        <v>14</v>
      </c>
      <c r="R65" s="87">
        <v>7</v>
      </c>
    </row>
    <row r="66" spans="14:18" x14ac:dyDescent="0.25">
      <c r="N66" s="87" t="s">
        <v>135</v>
      </c>
      <c r="O66" s="87" t="s">
        <v>57</v>
      </c>
      <c r="P66" s="87" t="str">
        <f t="shared" si="0"/>
        <v>VishaMoisturiser</v>
      </c>
      <c r="Q66" s="87" t="s">
        <v>12</v>
      </c>
      <c r="R66" s="87">
        <v>35</v>
      </c>
    </row>
    <row r="67" spans="14:18" x14ac:dyDescent="0.25">
      <c r="N67" s="87" t="s">
        <v>135</v>
      </c>
      <c r="O67" s="87" t="s">
        <v>57</v>
      </c>
      <c r="P67" s="87" t="str">
        <f t="shared" ref="P67:P130" si="34">O67&amp;Q67</f>
        <v>VishaPerfume</v>
      </c>
      <c r="Q67" s="87" t="s">
        <v>13</v>
      </c>
      <c r="R67" s="87">
        <v>8</v>
      </c>
    </row>
    <row r="68" spans="14:18" x14ac:dyDescent="0.25">
      <c r="N68" s="87" t="s">
        <v>135</v>
      </c>
      <c r="O68" s="87" t="s">
        <v>57</v>
      </c>
      <c r="P68" s="87" t="str">
        <f t="shared" si="34"/>
        <v>VishaVitamins</v>
      </c>
      <c r="Q68" s="87" t="s">
        <v>8</v>
      </c>
      <c r="R68" s="87">
        <v>10</v>
      </c>
    </row>
    <row r="69" spans="14:18" x14ac:dyDescent="0.25">
      <c r="N69" s="87" t="s">
        <v>137</v>
      </c>
      <c r="O69" s="87" t="s">
        <v>59</v>
      </c>
      <c r="P69" s="87" t="str">
        <f t="shared" si="34"/>
        <v>PhuCleanser</v>
      </c>
      <c r="Q69" s="87" t="s">
        <v>11</v>
      </c>
      <c r="R69" s="87">
        <v>35</v>
      </c>
    </row>
    <row r="70" spans="14:18" x14ac:dyDescent="0.25">
      <c r="N70" s="87" t="s">
        <v>137</v>
      </c>
      <c r="O70" s="87" t="s">
        <v>59</v>
      </c>
      <c r="P70" s="87" t="str">
        <f t="shared" si="34"/>
        <v>PhuConditioner</v>
      </c>
      <c r="Q70" s="87" t="s">
        <v>15</v>
      </c>
      <c r="R70" s="87">
        <v>15</v>
      </c>
    </row>
    <row r="71" spans="14:18" x14ac:dyDescent="0.25">
      <c r="N71" s="87" t="s">
        <v>137</v>
      </c>
      <c r="O71" s="87" t="s">
        <v>59</v>
      </c>
      <c r="P71" s="87" t="str">
        <f t="shared" si="34"/>
        <v>PhuMedicinal</v>
      </c>
      <c r="Q71" s="87" t="s">
        <v>14</v>
      </c>
      <c r="R71" s="87">
        <v>7</v>
      </c>
    </row>
    <row r="72" spans="14:18" x14ac:dyDescent="0.25">
      <c r="N72" s="87" t="s">
        <v>137</v>
      </c>
      <c r="O72" s="87" t="s">
        <v>59</v>
      </c>
      <c r="P72" s="87" t="str">
        <f t="shared" si="34"/>
        <v>PhuMoisturiser</v>
      </c>
      <c r="Q72" s="87" t="s">
        <v>12</v>
      </c>
      <c r="R72" s="87">
        <v>30</v>
      </c>
    </row>
    <row r="73" spans="14:18" x14ac:dyDescent="0.25">
      <c r="N73" s="87" t="s">
        <v>137</v>
      </c>
      <c r="O73" s="87" t="s">
        <v>59</v>
      </c>
      <c r="P73" s="87" t="str">
        <f t="shared" si="34"/>
        <v>PhuPerfume</v>
      </c>
      <c r="Q73" s="87" t="s">
        <v>13</v>
      </c>
      <c r="R73" s="87">
        <v>6</v>
      </c>
    </row>
    <row r="74" spans="14:18" x14ac:dyDescent="0.25">
      <c r="N74" s="87" t="s">
        <v>137</v>
      </c>
      <c r="O74" s="87" t="s">
        <v>59</v>
      </c>
      <c r="P74" s="87" t="str">
        <f t="shared" si="34"/>
        <v>PhuVitamins</v>
      </c>
      <c r="Q74" s="87" t="s">
        <v>8</v>
      </c>
      <c r="R74" s="87">
        <v>7</v>
      </c>
    </row>
    <row r="75" spans="14:18" x14ac:dyDescent="0.25">
      <c r="N75" s="87" t="s">
        <v>138</v>
      </c>
      <c r="O75" s="87" t="s">
        <v>58</v>
      </c>
      <c r="P75" s="87" t="str">
        <f t="shared" si="34"/>
        <v>YumaCleanser</v>
      </c>
      <c r="Q75" s="87" t="s">
        <v>11</v>
      </c>
      <c r="R75" s="87">
        <v>30</v>
      </c>
    </row>
    <row r="76" spans="14:18" x14ac:dyDescent="0.25">
      <c r="N76" s="87" t="s">
        <v>138</v>
      </c>
      <c r="O76" s="87" t="s">
        <v>58</v>
      </c>
      <c r="P76" s="87" t="str">
        <f t="shared" si="34"/>
        <v>YumaConditioner</v>
      </c>
      <c r="Q76" s="87" t="s">
        <v>15</v>
      </c>
      <c r="R76" s="87">
        <v>7</v>
      </c>
    </row>
    <row r="77" spans="14:18" x14ac:dyDescent="0.25">
      <c r="N77" s="87" t="s">
        <v>138</v>
      </c>
      <c r="O77" s="87" t="s">
        <v>58</v>
      </c>
      <c r="P77" s="87" t="str">
        <f t="shared" si="34"/>
        <v>YumaMedicinal</v>
      </c>
      <c r="Q77" s="87" t="s">
        <v>14</v>
      </c>
      <c r="R77" s="87">
        <v>7</v>
      </c>
    </row>
    <row r="78" spans="14:18" x14ac:dyDescent="0.25">
      <c r="N78" s="87" t="s">
        <v>138</v>
      </c>
      <c r="O78" s="87" t="s">
        <v>58</v>
      </c>
      <c r="P78" s="87" t="str">
        <f t="shared" si="34"/>
        <v>YumaMoisturiser</v>
      </c>
      <c r="Q78" s="87" t="s">
        <v>12</v>
      </c>
      <c r="R78" s="87">
        <v>40</v>
      </c>
    </row>
    <row r="79" spans="14:18" x14ac:dyDescent="0.25">
      <c r="N79" s="87" t="s">
        <v>138</v>
      </c>
      <c r="O79" s="87" t="s">
        <v>58</v>
      </c>
      <c r="P79" s="87" t="str">
        <f t="shared" si="34"/>
        <v>YumaPerfume</v>
      </c>
      <c r="Q79" s="87" t="s">
        <v>13</v>
      </c>
      <c r="R79" s="87">
        <v>12</v>
      </c>
    </row>
    <row r="80" spans="14:18" x14ac:dyDescent="0.25">
      <c r="N80" s="87" t="s">
        <v>138</v>
      </c>
      <c r="O80" s="87" t="s">
        <v>58</v>
      </c>
      <c r="P80" s="87" t="str">
        <f t="shared" si="34"/>
        <v>YumaVitamins</v>
      </c>
      <c r="Q80" s="87" t="s">
        <v>8</v>
      </c>
      <c r="R80" s="87">
        <v>4</v>
      </c>
    </row>
    <row r="81" spans="10:18" x14ac:dyDescent="0.25">
      <c r="N81" s="87" t="s">
        <v>140</v>
      </c>
      <c r="O81" s="87" t="s">
        <v>60</v>
      </c>
      <c r="P81" s="87" t="str">
        <f t="shared" si="34"/>
        <v>DaisyCleanser</v>
      </c>
      <c r="Q81" s="87" t="s">
        <v>11</v>
      </c>
      <c r="R81" s="87">
        <v>40</v>
      </c>
    </row>
    <row r="82" spans="10:18" x14ac:dyDescent="0.25">
      <c r="N82" s="87" t="s">
        <v>140</v>
      </c>
      <c r="O82" s="87" t="s">
        <v>60</v>
      </c>
      <c r="P82" s="87" t="str">
        <f t="shared" si="34"/>
        <v>DaisyConditioner</v>
      </c>
      <c r="Q82" s="87" t="s">
        <v>15</v>
      </c>
      <c r="R82" s="87">
        <v>15</v>
      </c>
    </row>
    <row r="83" spans="10:18" x14ac:dyDescent="0.25">
      <c r="N83" s="87" t="s">
        <v>140</v>
      </c>
      <c r="O83" s="87" t="s">
        <v>60</v>
      </c>
      <c r="P83" s="87" t="str">
        <f t="shared" si="34"/>
        <v>DaisyMedicinal</v>
      </c>
      <c r="Q83" s="87" t="s">
        <v>14</v>
      </c>
      <c r="R83" s="87">
        <v>7</v>
      </c>
    </row>
    <row r="84" spans="10:18" x14ac:dyDescent="0.25">
      <c r="N84" s="87" t="s">
        <v>140</v>
      </c>
      <c r="O84" s="87" t="s">
        <v>60</v>
      </c>
      <c r="P84" s="87" t="str">
        <f t="shared" si="34"/>
        <v>DaisyMoisturiser</v>
      </c>
      <c r="Q84" s="87" t="s">
        <v>12</v>
      </c>
      <c r="R84" s="87">
        <v>25</v>
      </c>
    </row>
    <row r="85" spans="10:18" x14ac:dyDescent="0.25">
      <c r="N85" s="87" t="s">
        <v>140</v>
      </c>
      <c r="O85" s="87" t="s">
        <v>60</v>
      </c>
      <c r="P85" s="87" t="str">
        <f t="shared" si="34"/>
        <v>DaisyPerfume</v>
      </c>
      <c r="Q85" s="87" t="s">
        <v>13</v>
      </c>
      <c r="R85" s="87">
        <v>7</v>
      </c>
    </row>
    <row r="86" spans="10:18" x14ac:dyDescent="0.25">
      <c r="N86" s="87" t="s">
        <v>140</v>
      </c>
      <c r="O86" s="87" t="s">
        <v>60</v>
      </c>
      <c r="P86" s="87" t="str">
        <f t="shared" si="34"/>
        <v>DaisyVitamins</v>
      </c>
      <c r="Q86" s="87" t="s">
        <v>8</v>
      </c>
      <c r="R86" s="87">
        <v>6</v>
      </c>
    </row>
    <row r="87" spans="10:18" x14ac:dyDescent="0.25">
      <c r="N87" s="95" t="s">
        <v>195</v>
      </c>
      <c r="O87" s="95" t="s">
        <v>194</v>
      </c>
      <c r="P87" s="95" t="str">
        <f t="shared" ref="P87:P98" si="35">O87&amp;Q87</f>
        <v>NigellaCleanser</v>
      </c>
      <c r="Q87" s="95" t="s">
        <v>11</v>
      </c>
      <c r="R87" s="95">
        <v>30</v>
      </c>
    </row>
    <row r="88" spans="10:18" x14ac:dyDescent="0.25">
      <c r="N88" s="95" t="s">
        <v>195</v>
      </c>
      <c r="O88" s="95" t="s">
        <v>194</v>
      </c>
      <c r="P88" s="95" t="str">
        <f t="shared" si="35"/>
        <v>NigellaConditioner</v>
      </c>
      <c r="Q88" s="95" t="s">
        <v>15</v>
      </c>
      <c r="R88" s="95">
        <v>13</v>
      </c>
    </row>
    <row r="89" spans="10:18" x14ac:dyDescent="0.25">
      <c r="N89" s="95" t="s">
        <v>195</v>
      </c>
      <c r="O89" s="95" t="s">
        <v>194</v>
      </c>
      <c r="P89" s="95" t="str">
        <f t="shared" si="35"/>
        <v>NigellaMedicinal</v>
      </c>
      <c r="Q89" s="95" t="s">
        <v>14</v>
      </c>
      <c r="R89" s="95">
        <v>8</v>
      </c>
    </row>
    <row r="90" spans="10:18" x14ac:dyDescent="0.25">
      <c r="N90" s="95" t="s">
        <v>195</v>
      </c>
      <c r="O90" s="95" t="s">
        <v>194</v>
      </c>
      <c r="P90" s="95" t="str">
        <f t="shared" si="35"/>
        <v>NigellaMoisturiser</v>
      </c>
      <c r="Q90" s="95" t="s">
        <v>12</v>
      </c>
      <c r="R90" s="95">
        <v>35</v>
      </c>
    </row>
    <row r="91" spans="10:18" x14ac:dyDescent="0.25">
      <c r="N91" s="95" t="s">
        <v>195</v>
      </c>
      <c r="O91" s="95" t="s">
        <v>194</v>
      </c>
      <c r="P91" s="95" t="str">
        <f t="shared" si="35"/>
        <v>NigellaPerfume</v>
      </c>
      <c r="Q91" s="95" t="s">
        <v>13</v>
      </c>
      <c r="R91" s="95">
        <v>7</v>
      </c>
    </row>
    <row r="92" spans="10:18" x14ac:dyDescent="0.25">
      <c r="N92" s="95" t="s">
        <v>195</v>
      </c>
      <c r="O92" s="95" t="s">
        <v>194</v>
      </c>
      <c r="P92" s="95" t="str">
        <f t="shared" si="35"/>
        <v>NigellaVitamins</v>
      </c>
      <c r="Q92" s="95" t="s">
        <v>8</v>
      </c>
      <c r="R92" s="95">
        <v>7</v>
      </c>
    </row>
    <row r="93" spans="10:18" x14ac:dyDescent="0.25">
      <c r="J93" s="87"/>
      <c r="K93" s="87"/>
      <c r="N93" s="95" t="s">
        <v>197</v>
      </c>
      <c r="O93" s="95" t="s">
        <v>196</v>
      </c>
      <c r="P93" s="95" t="str">
        <f t="shared" si="35"/>
        <v>BiancaCleanser</v>
      </c>
      <c r="Q93" s="95" t="s">
        <v>11</v>
      </c>
      <c r="R93" s="95">
        <v>24</v>
      </c>
    </row>
    <row r="94" spans="10:18" x14ac:dyDescent="0.25">
      <c r="J94" s="87"/>
      <c r="K94" s="87"/>
      <c r="N94" s="95" t="s">
        <v>197</v>
      </c>
      <c r="O94" s="95" t="s">
        <v>196</v>
      </c>
      <c r="P94" s="95" t="str">
        <f t="shared" si="35"/>
        <v>BiancaConditioner</v>
      </c>
      <c r="Q94" s="95" t="s">
        <v>15</v>
      </c>
      <c r="R94" s="95">
        <v>12</v>
      </c>
    </row>
    <row r="95" spans="10:18" x14ac:dyDescent="0.25">
      <c r="J95" s="87"/>
      <c r="K95" s="87"/>
      <c r="N95" s="95" t="s">
        <v>197</v>
      </c>
      <c r="O95" s="95" t="s">
        <v>196</v>
      </c>
      <c r="P95" s="95" t="str">
        <f t="shared" si="35"/>
        <v>BiancaMedicinal</v>
      </c>
      <c r="Q95" s="95" t="s">
        <v>14</v>
      </c>
      <c r="R95" s="95">
        <v>7</v>
      </c>
    </row>
    <row r="96" spans="10:18" x14ac:dyDescent="0.25">
      <c r="J96" s="87"/>
      <c r="K96" s="87"/>
      <c r="N96" s="95" t="s">
        <v>197</v>
      </c>
      <c r="O96" s="95" t="s">
        <v>196</v>
      </c>
      <c r="P96" s="95" t="str">
        <f t="shared" si="35"/>
        <v>BiancaMoisturiser</v>
      </c>
      <c r="Q96" s="95" t="s">
        <v>12</v>
      </c>
      <c r="R96" s="95">
        <v>38</v>
      </c>
    </row>
    <row r="97" spans="14:18" x14ac:dyDescent="0.25">
      <c r="N97" s="95" t="s">
        <v>197</v>
      </c>
      <c r="O97" s="95" t="s">
        <v>196</v>
      </c>
      <c r="P97" s="95" t="str">
        <f t="shared" si="35"/>
        <v>BiancaPerfume</v>
      </c>
      <c r="Q97" s="95" t="s">
        <v>13</v>
      </c>
      <c r="R97" s="95">
        <v>12</v>
      </c>
    </row>
    <row r="98" spans="14:18" x14ac:dyDescent="0.25">
      <c r="N98" s="95" t="s">
        <v>197</v>
      </c>
      <c r="O98" s="95" t="s">
        <v>196</v>
      </c>
      <c r="P98" s="95" t="str">
        <f t="shared" si="35"/>
        <v>BiancaVitamins</v>
      </c>
      <c r="Q98" s="95" t="s">
        <v>8</v>
      </c>
      <c r="R98" s="95">
        <v>7</v>
      </c>
    </row>
    <row r="99" spans="14:18" x14ac:dyDescent="0.25">
      <c r="N99" s="95" t="s">
        <v>199</v>
      </c>
      <c r="O99" s="95" t="s">
        <v>198</v>
      </c>
      <c r="P99" s="95" t="str">
        <f t="shared" si="34"/>
        <v>NinaCleanser</v>
      </c>
      <c r="Q99" s="95" t="s">
        <v>11</v>
      </c>
      <c r="R99" s="95">
        <v>29</v>
      </c>
    </row>
    <row r="100" spans="14:18" x14ac:dyDescent="0.25">
      <c r="N100" s="95" t="s">
        <v>199</v>
      </c>
      <c r="O100" s="95" t="s">
        <v>198</v>
      </c>
      <c r="P100" s="95" t="str">
        <f t="shared" si="34"/>
        <v>NinaConditioner</v>
      </c>
      <c r="Q100" s="95" t="s">
        <v>15</v>
      </c>
      <c r="R100" s="95">
        <v>13</v>
      </c>
    </row>
    <row r="101" spans="14:18" x14ac:dyDescent="0.25">
      <c r="N101" s="95" t="s">
        <v>199</v>
      </c>
      <c r="O101" s="95" t="s">
        <v>198</v>
      </c>
      <c r="P101" s="95" t="str">
        <f t="shared" si="34"/>
        <v>NinaMedicinal</v>
      </c>
      <c r="Q101" s="95" t="s">
        <v>14</v>
      </c>
      <c r="R101" s="95">
        <v>8</v>
      </c>
    </row>
    <row r="102" spans="14:18" x14ac:dyDescent="0.25">
      <c r="N102" s="95" t="s">
        <v>199</v>
      </c>
      <c r="O102" s="95" t="s">
        <v>198</v>
      </c>
      <c r="P102" s="95" t="str">
        <f t="shared" si="34"/>
        <v>NinaMoisturiser</v>
      </c>
      <c r="Q102" s="95" t="s">
        <v>12</v>
      </c>
      <c r="R102" s="95">
        <v>36</v>
      </c>
    </row>
    <row r="103" spans="14:18" x14ac:dyDescent="0.25">
      <c r="N103" s="95" t="s">
        <v>199</v>
      </c>
      <c r="O103" s="95" t="s">
        <v>198</v>
      </c>
      <c r="P103" s="95" t="str">
        <f t="shared" si="34"/>
        <v>NinaPerfume</v>
      </c>
      <c r="Q103" s="95" t="s">
        <v>13</v>
      </c>
      <c r="R103" s="95">
        <v>7</v>
      </c>
    </row>
    <row r="104" spans="14:18" x14ac:dyDescent="0.25">
      <c r="N104" s="95" t="s">
        <v>199</v>
      </c>
      <c r="O104" s="95" t="s">
        <v>198</v>
      </c>
      <c r="P104" s="95" t="str">
        <f t="shared" si="34"/>
        <v>NinaVitamins</v>
      </c>
      <c r="Q104" s="95" t="s">
        <v>8</v>
      </c>
      <c r="R104" s="95">
        <v>7</v>
      </c>
    </row>
    <row r="105" spans="14:18" x14ac:dyDescent="0.25">
      <c r="N105" s="95" t="s">
        <v>201</v>
      </c>
      <c r="O105" s="95" t="s">
        <v>200</v>
      </c>
      <c r="P105" s="95" t="str">
        <f t="shared" si="34"/>
        <v>MagenaCleanser</v>
      </c>
      <c r="Q105" s="95" t="s">
        <v>11</v>
      </c>
      <c r="R105" s="95">
        <v>35</v>
      </c>
    </row>
    <row r="106" spans="14:18" x14ac:dyDescent="0.25">
      <c r="N106" s="95" t="s">
        <v>201</v>
      </c>
      <c r="O106" s="95" t="s">
        <v>200</v>
      </c>
      <c r="P106" s="95" t="str">
        <f t="shared" si="34"/>
        <v>MagenaConditioner</v>
      </c>
      <c r="Q106" s="95" t="s">
        <v>15</v>
      </c>
      <c r="R106" s="95">
        <v>12</v>
      </c>
    </row>
    <row r="107" spans="14:18" x14ac:dyDescent="0.25">
      <c r="N107" s="95" t="s">
        <v>201</v>
      </c>
      <c r="O107" s="95" t="s">
        <v>200</v>
      </c>
      <c r="P107" s="95" t="str">
        <f t="shared" si="34"/>
        <v>MagenaMedicinal</v>
      </c>
      <c r="Q107" s="95" t="s">
        <v>14</v>
      </c>
      <c r="R107" s="95">
        <v>8</v>
      </c>
    </row>
    <row r="108" spans="14:18" x14ac:dyDescent="0.25">
      <c r="N108" s="95" t="s">
        <v>201</v>
      </c>
      <c r="O108" s="95" t="s">
        <v>200</v>
      </c>
      <c r="P108" s="95" t="str">
        <f t="shared" si="34"/>
        <v>MagenaMoisturiser</v>
      </c>
      <c r="Q108" s="95" t="s">
        <v>12</v>
      </c>
      <c r="R108" s="95">
        <v>25</v>
      </c>
    </row>
    <row r="109" spans="14:18" x14ac:dyDescent="0.25">
      <c r="N109" s="95" t="s">
        <v>201</v>
      </c>
      <c r="O109" s="95" t="s">
        <v>200</v>
      </c>
      <c r="P109" s="95" t="str">
        <f t="shared" si="34"/>
        <v>MagenaPerfume</v>
      </c>
      <c r="Q109" s="95" t="s">
        <v>13</v>
      </c>
      <c r="R109" s="95">
        <v>13</v>
      </c>
    </row>
    <row r="110" spans="14:18" x14ac:dyDescent="0.25">
      <c r="N110" s="95" t="s">
        <v>201</v>
      </c>
      <c r="O110" s="95" t="s">
        <v>200</v>
      </c>
      <c r="P110" s="95" t="str">
        <f t="shared" si="34"/>
        <v>MagenaVitamins</v>
      </c>
      <c r="Q110" s="95" t="s">
        <v>8</v>
      </c>
      <c r="R110" s="95">
        <v>7</v>
      </c>
    </row>
    <row r="111" spans="14:18" x14ac:dyDescent="0.25">
      <c r="N111" s="87" t="s">
        <v>151</v>
      </c>
      <c r="O111" s="87" t="s">
        <v>61</v>
      </c>
      <c r="P111" s="87" t="str">
        <f t="shared" si="34"/>
        <v>AdosaCurative</v>
      </c>
      <c r="Q111" s="87" t="s">
        <v>9</v>
      </c>
      <c r="R111" s="87">
        <v>20</v>
      </c>
    </row>
    <row r="112" spans="14:18" x14ac:dyDescent="0.25">
      <c r="N112" s="87" t="s">
        <v>151</v>
      </c>
      <c r="O112" s="87" t="s">
        <v>61</v>
      </c>
      <c r="P112" s="87" t="str">
        <f t="shared" si="34"/>
        <v>AdosaFlavouring</v>
      </c>
      <c r="Q112" s="87" t="s">
        <v>7</v>
      </c>
      <c r="R112" s="87">
        <v>7</v>
      </c>
    </row>
    <row r="113" spans="14:18" x14ac:dyDescent="0.25">
      <c r="N113" s="87" t="s">
        <v>151</v>
      </c>
      <c r="O113" s="87" t="s">
        <v>61</v>
      </c>
      <c r="P113" s="87" t="str">
        <f t="shared" si="34"/>
        <v>AdosaFragrance</v>
      </c>
      <c r="Q113" s="87" t="s">
        <v>10</v>
      </c>
      <c r="R113" s="87">
        <v>4</v>
      </c>
    </row>
    <row r="114" spans="14:18" x14ac:dyDescent="0.25">
      <c r="N114" s="87" t="s">
        <v>151</v>
      </c>
      <c r="O114" s="87" t="s">
        <v>61</v>
      </c>
      <c r="P114" s="87" t="str">
        <f t="shared" si="34"/>
        <v>AdosaMeat</v>
      </c>
      <c r="Q114" s="87" t="s">
        <v>5</v>
      </c>
      <c r="R114" s="87">
        <v>27</v>
      </c>
    </row>
    <row r="115" spans="14:18" x14ac:dyDescent="0.25">
      <c r="N115" s="87" t="s">
        <v>151</v>
      </c>
      <c r="O115" s="87" t="s">
        <v>61</v>
      </c>
      <c r="P115" s="87" t="str">
        <f t="shared" si="34"/>
        <v>AdosaVegetable</v>
      </c>
      <c r="Q115" s="87" t="s">
        <v>6</v>
      </c>
      <c r="R115" s="87">
        <v>32</v>
      </c>
    </row>
    <row r="116" spans="14:18" x14ac:dyDescent="0.25">
      <c r="N116" s="87" t="s">
        <v>151</v>
      </c>
      <c r="O116" s="87" t="s">
        <v>61</v>
      </c>
      <c r="P116" s="87" t="str">
        <f t="shared" si="34"/>
        <v>AdosaVitamins</v>
      </c>
      <c r="Q116" s="87" t="s">
        <v>8</v>
      </c>
      <c r="R116" s="87">
        <v>10</v>
      </c>
    </row>
    <row r="117" spans="14:18" x14ac:dyDescent="0.25">
      <c r="N117" s="95" t="s">
        <v>203</v>
      </c>
      <c r="O117" s="95" t="s">
        <v>202</v>
      </c>
      <c r="P117" s="95" t="str">
        <f t="shared" si="34"/>
        <v>ArnicaCurative</v>
      </c>
      <c r="Q117" s="95" t="s">
        <v>9</v>
      </c>
      <c r="R117" s="95">
        <v>24</v>
      </c>
    </row>
    <row r="118" spans="14:18" x14ac:dyDescent="0.25">
      <c r="N118" s="95" t="s">
        <v>203</v>
      </c>
      <c r="O118" s="95" t="s">
        <v>202</v>
      </c>
      <c r="P118" s="95" t="str">
        <f t="shared" si="34"/>
        <v>ArnicaFlavouring</v>
      </c>
      <c r="Q118" s="95" t="s">
        <v>7</v>
      </c>
      <c r="R118" s="95">
        <v>8</v>
      </c>
    </row>
    <row r="119" spans="14:18" x14ac:dyDescent="0.25">
      <c r="N119" s="95" t="s">
        <v>203</v>
      </c>
      <c r="O119" s="95" t="s">
        <v>202</v>
      </c>
      <c r="P119" s="95" t="str">
        <f t="shared" si="34"/>
        <v>ArnicaFragrance</v>
      </c>
      <c r="Q119" s="95" t="s">
        <v>10</v>
      </c>
      <c r="R119" s="95">
        <v>4</v>
      </c>
    </row>
    <row r="120" spans="14:18" x14ac:dyDescent="0.25">
      <c r="N120" s="95" t="s">
        <v>203</v>
      </c>
      <c r="O120" s="95" t="s">
        <v>202</v>
      </c>
      <c r="P120" s="95" t="str">
        <f t="shared" si="34"/>
        <v>ArnicaMeat</v>
      </c>
      <c r="Q120" s="95" t="s">
        <v>5</v>
      </c>
      <c r="R120" s="95">
        <v>22</v>
      </c>
    </row>
    <row r="121" spans="14:18" x14ac:dyDescent="0.25">
      <c r="N121" s="95" t="s">
        <v>203</v>
      </c>
      <c r="O121" s="95" t="s">
        <v>202</v>
      </c>
      <c r="P121" s="95" t="str">
        <f t="shared" si="34"/>
        <v>ArnicaVegetable</v>
      </c>
      <c r="Q121" s="95" t="s">
        <v>6</v>
      </c>
      <c r="R121" s="95">
        <v>30</v>
      </c>
    </row>
    <row r="122" spans="14:18" x14ac:dyDescent="0.25">
      <c r="N122" s="95" t="s">
        <v>203</v>
      </c>
      <c r="O122" s="95" t="s">
        <v>202</v>
      </c>
      <c r="P122" s="95" t="str">
        <f t="shared" si="34"/>
        <v>ArnicaVitamins</v>
      </c>
      <c r="Q122" s="95" t="s">
        <v>8</v>
      </c>
      <c r="R122" s="95">
        <v>12</v>
      </c>
    </row>
    <row r="123" spans="14:18" x14ac:dyDescent="0.25">
      <c r="N123" s="95" t="s">
        <v>205</v>
      </c>
      <c r="O123" s="95" t="s">
        <v>204</v>
      </c>
      <c r="P123" s="95" t="str">
        <f t="shared" si="34"/>
        <v>MacaCurative</v>
      </c>
      <c r="Q123" s="95" t="s">
        <v>9</v>
      </c>
      <c r="R123" s="95">
        <v>12</v>
      </c>
    </row>
    <row r="124" spans="14:18" x14ac:dyDescent="0.25">
      <c r="N124" s="95" t="s">
        <v>205</v>
      </c>
      <c r="O124" s="95" t="s">
        <v>204</v>
      </c>
      <c r="P124" s="95" t="str">
        <f t="shared" si="34"/>
        <v>MacaFlavouring</v>
      </c>
      <c r="Q124" s="95" t="s">
        <v>7</v>
      </c>
      <c r="R124" s="95">
        <v>10</v>
      </c>
    </row>
    <row r="125" spans="14:18" x14ac:dyDescent="0.25">
      <c r="N125" s="95" t="s">
        <v>205</v>
      </c>
      <c r="O125" s="95" t="s">
        <v>204</v>
      </c>
      <c r="P125" s="95" t="str">
        <f t="shared" si="34"/>
        <v>MacaFragrance</v>
      </c>
      <c r="Q125" s="95" t="s">
        <v>10</v>
      </c>
      <c r="R125" s="95">
        <v>8</v>
      </c>
    </row>
    <row r="126" spans="14:18" x14ac:dyDescent="0.25">
      <c r="N126" s="95" t="s">
        <v>205</v>
      </c>
      <c r="O126" s="95" t="s">
        <v>204</v>
      </c>
      <c r="P126" s="95" t="str">
        <f t="shared" si="34"/>
        <v>MacaMeat</v>
      </c>
      <c r="Q126" s="95" t="s">
        <v>5</v>
      </c>
      <c r="R126" s="95">
        <v>28</v>
      </c>
    </row>
    <row r="127" spans="14:18" x14ac:dyDescent="0.25">
      <c r="N127" s="95" t="s">
        <v>205</v>
      </c>
      <c r="O127" s="95" t="s">
        <v>204</v>
      </c>
      <c r="P127" s="95" t="str">
        <f t="shared" si="34"/>
        <v>MacaVegetable</v>
      </c>
      <c r="Q127" s="95" t="s">
        <v>6</v>
      </c>
      <c r="R127" s="95">
        <v>30</v>
      </c>
    </row>
    <row r="128" spans="14:18" x14ac:dyDescent="0.25">
      <c r="N128" s="95" t="s">
        <v>205</v>
      </c>
      <c r="O128" s="95" t="s">
        <v>204</v>
      </c>
      <c r="P128" s="95" t="str">
        <f t="shared" si="34"/>
        <v>MacaVitamins</v>
      </c>
      <c r="Q128" s="95" t="s">
        <v>8</v>
      </c>
      <c r="R128" s="95">
        <v>12</v>
      </c>
    </row>
    <row r="129" spans="14:18" x14ac:dyDescent="0.25">
      <c r="N129" s="95" t="s">
        <v>207</v>
      </c>
      <c r="O129" s="95" t="s">
        <v>206</v>
      </c>
      <c r="P129" s="95" t="str">
        <f t="shared" si="34"/>
        <v>HelkiCurative</v>
      </c>
      <c r="Q129" s="95" t="s">
        <v>9</v>
      </c>
      <c r="R129" s="95">
        <v>23</v>
      </c>
    </row>
    <row r="130" spans="14:18" x14ac:dyDescent="0.25">
      <c r="N130" s="95" t="s">
        <v>207</v>
      </c>
      <c r="O130" s="95" t="s">
        <v>206</v>
      </c>
      <c r="P130" s="95" t="str">
        <f t="shared" si="34"/>
        <v>HelkiFlavouring</v>
      </c>
      <c r="Q130" s="95" t="s">
        <v>7</v>
      </c>
      <c r="R130" s="95">
        <v>8</v>
      </c>
    </row>
    <row r="131" spans="14:18" x14ac:dyDescent="0.25">
      <c r="N131" s="95" t="s">
        <v>207</v>
      </c>
      <c r="O131" s="95" t="s">
        <v>206</v>
      </c>
      <c r="P131" s="95" t="str">
        <f t="shared" ref="P131:P164" si="36">O131&amp;Q131</f>
        <v>HelkiFragrance</v>
      </c>
      <c r="Q131" s="95" t="s">
        <v>10</v>
      </c>
      <c r="R131" s="95">
        <v>5</v>
      </c>
    </row>
    <row r="132" spans="14:18" x14ac:dyDescent="0.25">
      <c r="N132" s="95" t="s">
        <v>207</v>
      </c>
      <c r="O132" s="95" t="s">
        <v>206</v>
      </c>
      <c r="P132" s="95" t="str">
        <f t="shared" si="36"/>
        <v>HelkiMeat</v>
      </c>
      <c r="Q132" s="95" t="s">
        <v>5</v>
      </c>
      <c r="R132" s="95">
        <v>23</v>
      </c>
    </row>
    <row r="133" spans="14:18" x14ac:dyDescent="0.25">
      <c r="N133" s="95" t="s">
        <v>207</v>
      </c>
      <c r="O133" s="95" t="s">
        <v>206</v>
      </c>
      <c r="P133" s="95" t="str">
        <f t="shared" si="36"/>
        <v>HelkiVegetable</v>
      </c>
      <c r="Q133" s="95" t="s">
        <v>6</v>
      </c>
      <c r="R133" s="95">
        <v>28</v>
      </c>
    </row>
    <row r="134" spans="14:18" x14ac:dyDescent="0.25">
      <c r="N134" s="95" t="s">
        <v>207</v>
      </c>
      <c r="O134" s="95" t="s">
        <v>206</v>
      </c>
      <c r="P134" s="95" t="str">
        <f t="shared" si="36"/>
        <v>HelkiVitamins</v>
      </c>
      <c r="Q134" s="95" t="s">
        <v>8</v>
      </c>
      <c r="R134" s="95">
        <v>13</v>
      </c>
    </row>
    <row r="135" spans="14:18" x14ac:dyDescent="0.25">
      <c r="N135" s="95" t="s">
        <v>209</v>
      </c>
      <c r="O135" s="95" t="s">
        <v>208</v>
      </c>
      <c r="P135" s="95" t="str">
        <f t="shared" si="36"/>
        <v>KosaCurative</v>
      </c>
      <c r="Q135" s="95" t="s">
        <v>9</v>
      </c>
      <c r="R135" s="95">
        <v>28</v>
      </c>
    </row>
    <row r="136" spans="14:18" x14ac:dyDescent="0.25">
      <c r="N136" s="95" t="s">
        <v>209</v>
      </c>
      <c r="O136" s="95" t="s">
        <v>208</v>
      </c>
      <c r="P136" s="95" t="str">
        <f t="shared" si="36"/>
        <v>KosaFlavouring</v>
      </c>
      <c r="Q136" s="95" t="s">
        <v>7</v>
      </c>
      <c r="R136" s="95">
        <v>8</v>
      </c>
    </row>
    <row r="137" spans="14:18" x14ac:dyDescent="0.25">
      <c r="N137" s="95" t="s">
        <v>209</v>
      </c>
      <c r="O137" s="95" t="s">
        <v>208</v>
      </c>
      <c r="P137" s="95" t="str">
        <f t="shared" si="36"/>
        <v>KosaFragrance</v>
      </c>
      <c r="Q137" s="95" t="s">
        <v>10</v>
      </c>
      <c r="R137" s="95">
        <v>4</v>
      </c>
    </row>
    <row r="138" spans="14:18" x14ac:dyDescent="0.25">
      <c r="N138" s="95" t="s">
        <v>209</v>
      </c>
      <c r="O138" s="95" t="s">
        <v>208</v>
      </c>
      <c r="P138" s="95" t="str">
        <f t="shared" si="36"/>
        <v>KosaMeat</v>
      </c>
      <c r="Q138" s="95" t="s">
        <v>5</v>
      </c>
      <c r="R138" s="95">
        <v>21</v>
      </c>
    </row>
    <row r="139" spans="14:18" x14ac:dyDescent="0.25">
      <c r="N139" s="95" t="s">
        <v>209</v>
      </c>
      <c r="O139" s="95" t="s">
        <v>208</v>
      </c>
      <c r="P139" s="95" t="str">
        <f t="shared" si="36"/>
        <v>KosaVegetable</v>
      </c>
      <c r="Q139" s="95" t="s">
        <v>6</v>
      </c>
      <c r="R139" s="95">
        <v>30</v>
      </c>
    </row>
    <row r="140" spans="14:18" x14ac:dyDescent="0.25">
      <c r="N140" s="95" t="s">
        <v>209</v>
      </c>
      <c r="O140" s="95" t="s">
        <v>208</v>
      </c>
      <c r="P140" s="95" t="str">
        <f t="shared" si="36"/>
        <v>KosaVitamins</v>
      </c>
      <c r="Q140" s="95" t="s">
        <v>8</v>
      </c>
      <c r="R140" s="95">
        <v>9</v>
      </c>
    </row>
    <row r="141" spans="14:18" x14ac:dyDescent="0.25">
      <c r="N141" s="87" t="s">
        <v>157</v>
      </c>
      <c r="O141" s="87" t="s">
        <v>62</v>
      </c>
      <c r="P141" s="87" t="str">
        <f t="shared" si="36"/>
        <v>Ling ZhiCurative</v>
      </c>
      <c r="Q141" s="87" t="s">
        <v>9</v>
      </c>
      <c r="R141" s="87">
        <v>25</v>
      </c>
    </row>
    <row r="142" spans="14:18" x14ac:dyDescent="0.25">
      <c r="N142" s="87" t="s">
        <v>157</v>
      </c>
      <c r="O142" s="87" t="s">
        <v>62</v>
      </c>
      <c r="P142" s="87" t="str">
        <f t="shared" si="36"/>
        <v>Ling ZhiFlavouring</v>
      </c>
      <c r="Q142" s="87" t="s">
        <v>7</v>
      </c>
      <c r="R142" s="87">
        <v>8</v>
      </c>
    </row>
    <row r="143" spans="14:18" x14ac:dyDescent="0.25">
      <c r="N143" s="87" t="s">
        <v>157</v>
      </c>
      <c r="O143" s="87" t="s">
        <v>62</v>
      </c>
      <c r="P143" s="87" t="str">
        <f t="shared" si="36"/>
        <v>Ling ZhiFragrance</v>
      </c>
      <c r="Q143" s="87" t="s">
        <v>10</v>
      </c>
      <c r="R143" s="87">
        <v>4</v>
      </c>
    </row>
    <row r="144" spans="14:18" x14ac:dyDescent="0.25">
      <c r="N144" s="87" t="s">
        <v>157</v>
      </c>
      <c r="O144" s="87" t="s">
        <v>62</v>
      </c>
      <c r="P144" s="87" t="str">
        <f t="shared" si="36"/>
        <v>Ling ZhiMeat</v>
      </c>
      <c r="Q144" s="87" t="s">
        <v>5</v>
      </c>
      <c r="R144" s="87">
        <v>27</v>
      </c>
    </row>
    <row r="145" spans="14:18" x14ac:dyDescent="0.25">
      <c r="N145" s="87" t="s">
        <v>157</v>
      </c>
      <c r="O145" s="87" t="s">
        <v>62</v>
      </c>
      <c r="P145" s="87" t="str">
        <f t="shared" si="36"/>
        <v>Ling ZhiVegetable</v>
      </c>
      <c r="Q145" s="87" t="s">
        <v>6</v>
      </c>
      <c r="R145" s="87">
        <v>24</v>
      </c>
    </row>
    <row r="146" spans="14:18" x14ac:dyDescent="0.25">
      <c r="N146" s="87" t="s">
        <v>157</v>
      </c>
      <c r="O146" s="87" t="s">
        <v>62</v>
      </c>
      <c r="P146" s="87" t="str">
        <f t="shared" si="36"/>
        <v>Ling ZhiVitamins</v>
      </c>
      <c r="Q146" s="87" t="s">
        <v>8</v>
      </c>
      <c r="R146" s="87">
        <v>12</v>
      </c>
    </row>
    <row r="147" spans="14:18" x14ac:dyDescent="0.25">
      <c r="N147" s="87" t="s">
        <v>158</v>
      </c>
      <c r="O147" s="87" t="s">
        <v>65</v>
      </c>
      <c r="P147" s="87" t="str">
        <f t="shared" si="36"/>
        <v>Qiu KuiCurative</v>
      </c>
      <c r="Q147" s="87" t="s">
        <v>9</v>
      </c>
      <c r="R147" s="87">
        <v>18</v>
      </c>
    </row>
    <row r="148" spans="14:18" x14ac:dyDescent="0.25">
      <c r="N148" s="87" t="s">
        <v>158</v>
      </c>
      <c r="O148" s="87" t="s">
        <v>65</v>
      </c>
      <c r="P148" s="87" t="str">
        <f t="shared" si="36"/>
        <v>Qiu KuiFlavouring</v>
      </c>
      <c r="Q148" s="87" t="s">
        <v>7</v>
      </c>
      <c r="R148" s="87">
        <v>7</v>
      </c>
    </row>
    <row r="149" spans="14:18" x14ac:dyDescent="0.25">
      <c r="N149" s="87" t="s">
        <v>158</v>
      </c>
      <c r="O149" s="87" t="s">
        <v>65</v>
      </c>
      <c r="P149" s="87" t="str">
        <f t="shared" si="36"/>
        <v>Qiu KuiFragrance</v>
      </c>
      <c r="Q149" s="87" t="s">
        <v>10</v>
      </c>
      <c r="R149" s="87">
        <v>3</v>
      </c>
    </row>
    <row r="150" spans="14:18" x14ac:dyDescent="0.25">
      <c r="N150" s="87" t="s">
        <v>158</v>
      </c>
      <c r="O150" s="87" t="s">
        <v>65</v>
      </c>
      <c r="P150" s="87" t="str">
        <f t="shared" si="36"/>
        <v>Qiu KuiMeat</v>
      </c>
      <c r="Q150" s="87" t="s">
        <v>5</v>
      </c>
      <c r="R150" s="87">
        <v>27</v>
      </c>
    </row>
    <row r="151" spans="14:18" x14ac:dyDescent="0.25">
      <c r="N151" s="87" t="s">
        <v>158</v>
      </c>
      <c r="O151" s="87" t="s">
        <v>65</v>
      </c>
      <c r="P151" s="87" t="str">
        <f t="shared" si="36"/>
        <v>Qiu KuiVegetable</v>
      </c>
      <c r="Q151" s="87" t="s">
        <v>6</v>
      </c>
      <c r="R151" s="87">
        <v>30</v>
      </c>
    </row>
    <row r="152" spans="14:18" x14ac:dyDescent="0.25">
      <c r="N152" s="87" t="s">
        <v>158</v>
      </c>
      <c r="O152" s="87" t="s">
        <v>65</v>
      </c>
      <c r="P152" s="87" t="str">
        <f t="shared" si="36"/>
        <v>Qiu KuiVitamins</v>
      </c>
      <c r="Q152" s="87" t="s">
        <v>8</v>
      </c>
      <c r="R152" s="87">
        <v>15</v>
      </c>
    </row>
    <row r="153" spans="14:18" x14ac:dyDescent="0.25">
      <c r="N153" s="87" t="s">
        <v>160</v>
      </c>
      <c r="O153" s="87" t="s">
        <v>63</v>
      </c>
      <c r="P153" s="87" t="str">
        <f t="shared" si="36"/>
        <v>LucerneCurative</v>
      </c>
      <c r="Q153" s="87" t="s">
        <v>9</v>
      </c>
      <c r="R153" s="87">
        <v>27</v>
      </c>
    </row>
    <row r="154" spans="14:18" x14ac:dyDescent="0.25">
      <c r="N154" s="87" t="s">
        <v>160</v>
      </c>
      <c r="O154" s="87" t="s">
        <v>63</v>
      </c>
      <c r="P154" s="87" t="str">
        <f t="shared" si="36"/>
        <v>LucerneFlavouring</v>
      </c>
      <c r="Q154" s="87" t="s">
        <v>7</v>
      </c>
      <c r="R154" s="87">
        <v>7</v>
      </c>
    </row>
    <row r="155" spans="14:18" x14ac:dyDescent="0.25">
      <c r="N155" s="87" t="s">
        <v>160</v>
      </c>
      <c r="O155" s="87" t="s">
        <v>63</v>
      </c>
      <c r="P155" s="87" t="str">
        <f t="shared" si="36"/>
        <v>LucerneFragrance</v>
      </c>
      <c r="Q155" s="87" t="s">
        <v>10</v>
      </c>
      <c r="R155" s="87">
        <v>3</v>
      </c>
    </row>
    <row r="156" spans="14:18" x14ac:dyDescent="0.25">
      <c r="N156" s="87" t="s">
        <v>160</v>
      </c>
      <c r="O156" s="87" t="s">
        <v>63</v>
      </c>
      <c r="P156" s="87" t="str">
        <f t="shared" si="36"/>
        <v>LucerneMeat</v>
      </c>
      <c r="Q156" s="87" t="s">
        <v>5</v>
      </c>
      <c r="R156" s="87">
        <v>26</v>
      </c>
    </row>
    <row r="157" spans="14:18" x14ac:dyDescent="0.25">
      <c r="N157" s="87" t="s">
        <v>160</v>
      </c>
      <c r="O157" s="87" t="s">
        <v>63</v>
      </c>
      <c r="P157" s="87" t="str">
        <f t="shared" si="36"/>
        <v>LucerneVegetable</v>
      </c>
      <c r="Q157" s="87" t="s">
        <v>6</v>
      </c>
      <c r="R157" s="87">
        <v>25</v>
      </c>
    </row>
    <row r="158" spans="14:18" x14ac:dyDescent="0.25">
      <c r="N158" s="87" t="s">
        <v>160</v>
      </c>
      <c r="O158" s="87" t="s">
        <v>63</v>
      </c>
      <c r="P158" s="87" t="str">
        <f t="shared" si="36"/>
        <v>LucerneVitamins</v>
      </c>
      <c r="Q158" s="87" t="s">
        <v>8</v>
      </c>
      <c r="R158" s="87">
        <v>12</v>
      </c>
    </row>
    <row r="159" spans="14:18" x14ac:dyDescent="0.25">
      <c r="N159" s="87" t="s">
        <v>162</v>
      </c>
      <c r="O159" s="87" t="s">
        <v>64</v>
      </c>
      <c r="P159" s="87" t="str">
        <f t="shared" si="36"/>
        <v>RioCurative</v>
      </c>
      <c r="Q159" s="87" t="s">
        <v>9</v>
      </c>
      <c r="R159" s="87">
        <v>24</v>
      </c>
    </row>
    <row r="160" spans="14:18" x14ac:dyDescent="0.25">
      <c r="N160" s="87" t="s">
        <v>162</v>
      </c>
      <c r="O160" s="87" t="s">
        <v>64</v>
      </c>
      <c r="P160" s="87" t="str">
        <f t="shared" si="36"/>
        <v>RioFlavouring</v>
      </c>
      <c r="Q160" s="87" t="s">
        <v>7</v>
      </c>
      <c r="R160" s="87">
        <v>10</v>
      </c>
    </row>
    <row r="161" spans="14:18" x14ac:dyDescent="0.25">
      <c r="N161" s="87" t="s">
        <v>162</v>
      </c>
      <c r="O161" s="87" t="s">
        <v>64</v>
      </c>
      <c r="P161" s="87" t="str">
        <f t="shared" si="36"/>
        <v>RioFragrance</v>
      </c>
      <c r="Q161" s="87" t="s">
        <v>10</v>
      </c>
      <c r="R161" s="87">
        <v>4</v>
      </c>
    </row>
    <row r="162" spans="14:18" x14ac:dyDescent="0.25">
      <c r="N162" s="87" t="s">
        <v>162</v>
      </c>
      <c r="O162" s="87" t="s">
        <v>64</v>
      </c>
      <c r="P162" s="87" t="str">
        <f t="shared" si="36"/>
        <v>RioMeat</v>
      </c>
      <c r="Q162" s="87" t="s">
        <v>5</v>
      </c>
      <c r="R162" s="87">
        <v>26</v>
      </c>
    </row>
    <row r="163" spans="14:18" x14ac:dyDescent="0.25">
      <c r="N163" s="87" t="s">
        <v>162</v>
      </c>
      <c r="O163" s="87" t="s">
        <v>64</v>
      </c>
      <c r="P163" s="87" t="str">
        <f t="shared" si="36"/>
        <v>RioVegetable</v>
      </c>
      <c r="Q163" s="87" t="s">
        <v>6</v>
      </c>
      <c r="R163" s="87">
        <v>28</v>
      </c>
    </row>
    <row r="164" spans="14:18" x14ac:dyDescent="0.25">
      <c r="N164" s="87" t="s">
        <v>162</v>
      </c>
      <c r="O164" s="87" t="s">
        <v>64</v>
      </c>
      <c r="P164" s="87" t="str">
        <f t="shared" si="36"/>
        <v>RioVitamins</v>
      </c>
      <c r="Q164" s="87" t="s">
        <v>8</v>
      </c>
      <c r="R164" s="87">
        <v>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46"/>
  <sheetViews>
    <sheetView zoomScale="90" zoomScaleNormal="90" workbookViewId="0">
      <pane ySplit="3" topLeftCell="A4" activePane="bottomLeft" state="frozen"/>
      <selection pane="bottomLeft" activeCell="H18" sqref="H18"/>
    </sheetView>
  </sheetViews>
  <sheetFormatPr defaultColWidth="8.90625" defaultRowHeight="12.5" x14ac:dyDescent="0.25"/>
  <cols>
    <col min="1" max="1" width="17.1796875" style="5" customWidth="1"/>
    <col min="2" max="2" width="8.90625" style="5"/>
    <col min="3" max="4" width="5.54296875" style="5" customWidth="1"/>
    <col min="5" max="5" width="11.90625" style="5" hidden="1" customWidth="1"/>
    <col min="6" max="6" width="11.453125" style="5" customWidth="1"/>
    <col min="7" max="7" width="1.90625" style="39" customWidth="1"/>
    <col min="8" max="8" width="15.08984375" style="5" customWidth="1"/>
    <col min="9" max="9" width="8.453125" style="5" bestFit="1" customWidth="1"/>
    <col min="10" max="11" width="5.54296875" style="5" customWidth="1"/>
    <col min="12" max="12" width="10.08984375" style="5" hidden="1" customWidth="1"/>
    <col min="13" max="13" width="10.6328125" style="5" customWidth="1"/>
    <col min="14" max="14" width="1.90625" style="39" customWidth="1"/>
    <col min="15" max="15" width="12.90625" style="5" customWidth="1"/>
    <col min="16" max="16" width="8.453125" style="5" bestFit="1" customWidth="1"/>
    <col min="17" max="18" width="5.54296875" style="5" customWidth="1"/>
    <col min="19" max="19" width="9.90625" style="5" hidden="1" customWidth="1"/>
    <col min="20" max="20" width="11" style="5" customWidth="1"/>
    <col min="21" max="21" width="2.36328125" style="5" customWidth="1"/>
    <col min="22" max="16384" width="8.90625" style="5"/>
  </cols>
  <sheetData>
    <row r="1" spans="1:20" ht="21" customHeight="1" x14ac:dyDescent="0.25">
      <c r="A1" s="110" t="s">
        <v>16</v>
      </c>
      <c r="B1" s="111"/>
      <c r="C1" s="111"/>
      <c r="D1" s="111"/>
      <c r="E1" s="111"/>
      <c r="F1" s="112"/>
      <c r="G1" s="4"/>
      <c r="H1" s="110" t="s">
        <v>48</v>
      </c>
      <c r="I1" s="111"/>
      <c r="J1" s="111"/>
      <c r="K1" s="111"/>
      <c r="L1" s="111"/>
      <c r="M1" s="112"/>
      <c r="N1" s="4"/>
      <c r="O1" s="110" t="s">
        <v>19</v>
      </c>
      <c r="P1" s="111"/>
      <c r="Q1" s="111"/>
      <c r="R1" s="111"/>
      <c r="S1" s="111"/>
      <c r="T1" s="112"/>
    </row>
    <row r="2" spans="1:20" s="10" customFormat="1" ht="11.5" x14ac:dyDescent="0.25">
      <c r="A2" s="6"/>
      <c r="B2" s="7" t="s">
        <v>17</v>
      </c>
      <c r="C2" s="109" t="s">
        <v>20</v>
      </c>
      <c r="D2" s="109"/>
      <c r="E2" s="7"/>
      <c r="F2" s="8" t="s">
        <v>22</v>
      </c>
      <c r="G2" s="9"/>
      <c r="H2" s="6"/>
      <c r="I2" s="7" t="s">
        <v>17</v>
      </c>
      <c r="J2" s="109" t="s">
        <v>20</v>
      </c>
      <c r="K2" s="109"/>
      <c r="L2" s="7"/>
      <c r="M2" s="8" t="s">
        <v>22</v>
      </c>
      <c r="N2" s="9"/>
      <c r="O2" s="6"/>
      <c r="P2" s="7" t="s">
        <v>17</v>
      </c>
      <c r="Q2" s="109" t="s">
        <v>20</v>
      </c>
      <c r="R2" s="109"/>
      <c r="S2" s="7"/>
      <c r="T2" s="8" t="s">
        <v>22</v>
      </c>
    </row>
    <row r="3" spans="1:20" ht="14.25" customHeight="1" x14ac:dyDescent="0.25">
      <c r="A3" s="11"/>
      <c r="B3" s="12"/>
      <c r="C3" s="13">
        <v>0</v>
      </c>
      <c r="D3" s="14" t="s">
        <v>21</v>
      </c>
      <c r="E3" s="15" t="s">
        <v>18</v>
      </c>
      <c r="F3" s="16" t="s">
        <v>18</v>
      </c>
      <c r="G3" s="17"/>
      <c r="H3" s="11"/>
      <c r="I3" s="12"/>
      <c r="J3" s="13">
        <v>0</v>
      </c>
      <c r="K3" s="14" t="s">
        <v>21</v>
      </c>
      <c r="L3" s="15" t="s">
        <v>18</v>
      </c>
      <c r="M3" s="16" t="s">
        <v>18</v>
      </c>
      <c r="N3" s="17"/>
      <c r="O3" s="11"/>
      <c r="P3" s="12"/>
      <c r="Q3" s="13">
        <v>0</v>
      </c>
      <c r="R3" s="14" t="s">
        <v>21</v>
      </c>
      <c r="S3" s="15" t="s">
        <v>18</v>
      </c>
      <c r="T3" s="16" t="s">
        <v>18</v>
      </c>
    </row>
    <row r="4" spans="1:20" ht="14.25" customHeight="1" x14ac:dyDescent="0.25">
      <c r="A4" s="71" t="s">
        <v>98</v>
      </c>
      <c r="B4" s="70">
        <v>19</v>
      </c>
      <c r="C4" s="13"/>
      <c r="D4" s="14"/>
      <c r="E4" s="14"/>
      <c r="F4" s="16"/>
      <c r="G4" s="9"/>
      <c r="H4" s="71" t="s">
        <v>102</v>
      </c>
      <c r="I4" s="18">
        <v>48</v>
      </c>
      <c r="J4" s="13"/>
      <c r="K4" s="14"/>
      <c r="L4" s="14"/>
      <c r="M4" s="16"/>
      <c r="N4" s="9"/>
      <c r="O4" s="71" t="s">
        <v>107</v>
      </c>
      <c r="P4" s="18">
        <v>23</v>
      </c>
      <c r="Q4" s="13"/>
      <c r="R4" s="14"/>
      <c r="S4" s="14"/>
      <c r="T4" s="16"/>
    </row>
    <row r="5" spans="1:20" x14ac:dyDescent="0.25">
      <c r="A5" s="19" t="s">
        <v>77</v>
      </c>
      <c r="B5" s="20">
        <v>22</v>
      </c>
      <c r="C5" s="20">
        <v>-3</v>
      </c>
      <c r="D5" s="20">
        <v>3</v>
      </c>
      <c r="E5" s="20">
        <v>6</v>
      </c>
      <c r="F5" s="21">
        <v>8.4507042253521121</v>
      </c>
      <c r="G5" s="9"/>
      <c r="H5" s="19" t="s">
        <v>9</v>
      </c>
      <c r="I5" s="20">
        <v>28</v>
      </c>
      <c r="J5" s="20">
        <v>-10</v>
      </c>
      <c r="K5" s="20">
        <v>25</v>
      </c>
      <c r="L5" s="20">
        <v>35</v>
      </c>
      <c r="M5" s="21">
        <v>42.68292682926829</v>
      </c>
      <c r="N5" s="9"/>
      <c r="O5" s="19" t="s">
        <v>11</v>
      </c>
      <c r="P5" s="20">
        <v>60</v>
      </c>
      <c r="Q5" s="20">
        <v>-10</v>
      </c>
      <c r="R5" s="20">
        <v>13</v>
      </c>
      <c r="S5" s="20">
        <v>23</v>
      </c>
      <c r="T5" s="21">
        <v>19.658119658119659</v>
      </c>
    </row>
    <row r="6" spans="1:20" x14ac:dyDescent="0.25">
      <c r="A6" s="19" t="s">
        <v>4</v>
      </c>
      <c r="B6" s="20" t="s">
        <v>23</v>
      </c>
      <c r="C6" s="20">
        <v>0</v>
      </c>
      <c r="D6" s="20">
        <v>0</v>
      </c>
      <c r="E6" s="20">
        <v>0</v>
      </c>
      <c r="F6" s="21">
        <v>0</v>
      </c>
      <c r="G6" s="9"/>
      <c r="H6" s="19" t="s">
        <v>7</v>
      </c>
      <c r="I6" s="20">
        <v>10</v>
      </c>
      <c r="J6" s="20">
        <v>-3</v>
      </c>
      <c r="K6" s="20">
        <v>3</v>
      </c>
      <c r="L6" s="20">
        <v>6</v>
      </c>
      <c r="M6" s="21">
        <v>7.3170731707317067</v>
      </c>
      <c r="N6" s="9"/>
      <c r="O6" s="19" t="s">
        <v>15</v>
      </c>
      <c r="P6" s="20">
        <v>25</v>
      </c>
      <c r="Q6" s="20">
        <v>0</v>
      </c>
      <c r="R6" s="20">
        <v>12</v>
      </c>
      <c r="S6" s="20">
        <v>12</v>
      </c>
      <c r="T6" s="21">
        <v>10.256410256410255</v>
      </c>
    </row>
    <row r="7" spans="1:20" x14ac:dyDescent="0.25">
      <c r="A7" s="19" t="s">
        <v>1</v>
      </c>
      <c r="B7" s="20">
        <v>70</v>
      </c>
      <c r="C7" s="20">
        <v>-5</v>
      </c>
      <c r="D7" s="20">
        <v>15</v>
      </c>
      <c r="E7" s="20">
        <v>20</v>
      </c>
      <c r="F7" s="21">
        <v>28.169014084507044</v>
      </c>
      <c r="G7" s="9"/>
      <c r="H7" s="19" t="s">
        <v>10</v>
      </c>
      <c r="I7" s="20">
        <v>5</v>
      </c>
      <c r="J7" s="20">
        <v>0</v>
      </c>
      <c r="K7" s="20">
        <v>5</v>
      </c>
      <c r="L7" s="20">
        <v>5</v>
      </c>
      <c r="M7" s="21">
        <v>6.0975609756097562</v>
      </c>
      <c r="N7" s="9"/>
      <c r="O7" s="19" t="s">
        <v>14</v>
      </c>
      <c r="P7" s="20">
        <v>15</v>
      </c>
      <c r="Q7" s="20">
        <v>0</v>
      </c>
      <c r="R7" s="20">
        <v>10</v>
      </c>
      <c r="S7" s="20">
        <v>10</v>
      </c>
      <c r="T7" s="21">
        <v>8.5470085470085468</v>
      </c>
    </row>
    <row r="8" spans="1:20" x14ac:dyDescent="0.25">
      <c r="A8" s="19" t="s">
        <v>3</v>
      </c>
      <c r="B8" s="20">
        <v>25</v>
      </c>
      <c r="C8" s="20">
        <v>0</v>
      </c>
      <c r="D8" s="20">
        <v>5</v>
      </c>
      <c r="E8" s="20">
        <v>5</v>
      </c>
      <c r="F8" s="21">
        <v>7.042253521126761</v>
      </c>
      <c r="G8" s="9"/>
      <c r="H8" s="19" t="s">
        <v>5</v>
      </c>
      <c r="I8" s="20">
        <v>33</v>
      </c>
      <c r="J8" s="20">
        <v>-5</v>
      </c>
      <c r="K8" s="20">
        <v>10</v>
      </c>
      <c r="L8" s="20">
        <v>15</v>
      </c>
      <c r="M8" s="21">
        <v>18.292682926829269</v>
      </c>
      <c r="N8" s="9"/>
      <c r="O8" s="19" t="s">
        <v>12</v>
      </c>
      <c r="P8" s="20">
        <v>50</v>
      </c>
      <c r="Q8" s="20">
        <v>-10</v>
      </c>
      <c r="R8" s="20">
        <v>35</v>
      </c>
      <c r="S8" s="20">
        <v>45</v>
      </c>
      <c r="T8" s="21">
        <v>38.461538461538467</v>
      </c>
    </row>
    <row r="9" spans="1:20" x14ac:dyDescent="0.25">
      <c r="A9" s="19" t="s">
        <v>0</v>
      </c>
      <c r="B9" s="20">
        <v>40</v>
      </c>
      <c r="C9" s="20">
        <v>0</v>
      </c>
      <c r="D9" s="20">
        <v>30</v>
      </c>
      <c r="E9" s="20">
        <v>30</v>
      </c>
      <c r="F9" s="21">
        <v>42.25352112676056</v>
      </c>
      <c r="G9" s="9"/>
      <c r="H9" s="19" t="s">
        <v>6</v>
      </c>
      <c r="I9" s="20">
        <v>37</v>
      </c>
      <c r="J9" s="20">
        <v>-4</v>
      </c>
      <c r="K9" s="20">
        <v>7</v>
      </c>
      <c r="L9" s="20">
        <v>11</v>
      </c>
      <c r="M9" s="21">
        <v>13.414634146341465</v>
      </c>
      <c r="N9" s="9"/>
      <c r="O9" s="19" t="s">
        <v>13</v>
      </c>
      <c r="P9" s="20">
        <v>7</v>
      </c>
      <c r="Q9" s="20">
        <v>0</v>
      </c>
      <c r="R9" s="20">
        <v>20</v>
      </c>
      <c r="S9" s="20">
        <v>20</v>
      </c>
      <c r="T9" s="21">
        <v>17.094017094017094</v>
      </c>
    </row>
    <row r="10" spans="1:20" x14ac:dyDescent="0.25">
      <c r="A10" s="22" t="s">
        <v>2</v>
      </c>
      <c r="B10" s="23">
        <v>20</v>
      </c>
      <c r="C10" s="23">
        <v>-3</v>
      </c>
      <c r="D10" s="23">
        <v>7</v>
      </c>
      <c r="E10" s="23">
        <v>10</v>
      </c>
      <c r="F10" s="24">
        <v>14.084507042253522</v>
      </c>
      <c r="G10" s="9"/>
      <c r="H10" s="22" t="s">
        <v>8</v>
      </c>
      <c r="I10" s="23">
        <v>15</v>
      </c>
      <c r="J10" s="23">
        <v>0</v>
      </c>
      <c r="K10" s="23">
        <v>10</v>
      </c>
      <c r="L10" s="23">
        <v>10</v>
      </c>
      <c r="M10" s="24">
        <v>12.195121951219512</v>
      </c>
      <c r="N10" s="9"/>
      <c r="O10" s="22" t="s">
        <v>8</v>
      </c>
      <c r="P10" s="23">
        <v>10</v>
      </c>
      <c r="Q10" s="23">
        <v>0</v>
      </c>
      <c r="R10" s="23">
        <v>7</v>
      </c>
      <c r="S10" s="23">
        <v>7</v>
      </c>
      <c r="T10" s="24">
        <v>5.982905982905983</v>
      </c>
    </row>
    <row r="11" spans="1:20" s="26" customFormat="1" x14ac:dyDescent="0.25">
      <c r="A11" s="72" t="s">
        <v>99</v>
      </c>
      <c r="B11" s="73">
        <v>25</v>
      </c>
      <c r="C11" s="74"/>
      <c r="D11" s="74"/>
      <c r="E11" s="74"/>
      <c r="F11" s="75"/>
      <c r="G11" s="76"/>
      <c r="H11" s="71" t="s">
        <v>103</v>
      </c>
      <c r="I11" s="73">
        <v>13</v>
      </c>
      <c r="J11" s="74"/>
      <c r="K11" s="74"/>
      <c r="L11" s="74"/>
      <c r="M11" s="75"/>
      <c r="N11" s="76"/>
      <c r="O11" s="71" t="s">
        <v>108</v>
      </c>
      <c r="P11" s="73">
        <v>10</v>
      </c>
      <c r="Q11" s="74"/>
      <c r="R11" s="74"/>
      <c r="S11" s="74"/>
      <c r="T11" s="75"/>
    </row>
    <row r="12" spans="1:20" x14ac:dyDescent="0.25">
      <c r="A12" s="19" t="s">
        <v>77</v>
      </c>
      <c r="B12" s="20">
        <v>18</v>
      </c>
      <c r="C12" s="20">
        <v>-3</v>
      </c>
      <c r="D12" s="20">
        <v>3</v>
      </c>
      <c r="E12" s="20">
        <v>6</v>
      </c>
      <c r="F12" s="21">
        <v>7.6923076923076925</v>
      </c>
      <c r="G12" s="9"/>
      <c r="H12" s="19" t="s">
        <v>9</v>
      </c>
      <c r="I12" s="20">
        <v>33</v>
      </c>
      <c r="J12" s="20">
        <v>-10</v>
      </c>
      <c r="K12" s="20">
        <v>30</v>
      </c>
      <c r="L12" s="20">
        <v>40</v>
      </c>
      <c r="M12" s="21">
        <v>47.619047619047613</v>
      </c>
      <c r="N12" s="9"/>
      <c r="O12" s="19" t="s">
        <v>11</v>
      </c>
      <c r="P12" s="20">
        <v>60</v>
      </c>
      <c r="Q12" s="20">
        <v>-10</v>
      </c>
      <c r="R12" s="20">
        <v>10</v>
      </c>
      <c r="S12" s="20">
        <v>20</v>
      </c>
      <c r="T12" s="21">
        <v>16.528925619834713</v>
      </c>
    </row>
    <row r="13" spans="1:20" x14ac:dyDescent="0.25">
      <c r="A13" s="27" t="s">
        <v>4</v>
      </c>
      <c r="B13" s="20" t="s">
        <v>23</v>
      </c>
      <c r="C13" s="28">
        <v>0</v>
      </c>
      <c r="D13" s="28">
        <v>0</v>
      </c>
      <c r="E13" s="28">
        <v>0</v>
      </c>
      <c r="F13" s="29">
        <v>0</v>
      </c>
      <c r="G13" s="9"/>
      <c r="H13" s="27" t="s">
        <v>7</v>
      </c>
      <c r="I13" s="28">
        <v>10</v>
      </c>
      <c r="J13" s="28">
        <v>-3</v>
      </c>
      <c r="K13" s="28">
        <v>3</v>
      </c>
      <c r="L13" s="28">
        <v>6</v>
      </c>
      <c r="M13" s="29">
        <v>7.1428571428571423</v>
      </c>
      <c r="N13" s="9"/>
      <c r="O13" s="27" t="s">
        <v>15</v>
      </c>
      <c r="P13" s="28">
        <v>25</v>
      </c>
      <c r="Q13" s="28">
        <v>0</v>
      </c>
      <c r="R13" s="28">
        <v>12</v>
      </c>
      <c r="S13" s="28">
        <v>12</v>
      </c>
      <c r="T13" s="29">
        <v>9.9173553719008272</v>
      </c>
    </row>
    <row r="14" spans="1:20" x14ac:dyDescent="0.25">
      <c r="A14" s="27" t="s">
        <v>1</v>
      </c>
      <c r="B14" s="28">
        <v>70</v>
      </c>
      <c r="C14" s="28">
        <v>-5</v>
      </c>
      <c r="D14" s="28">
        <v>15</v>
      </c>
      <c r="E14" s="28">
        <v>20</v>
      </c>
      <c r="F14" s="29">
        <v>25.641025641025639</v>
      </c>
      <c r="G14" s="9"/>
      <c r="H14" s="27" t="s">
        <v>10</v>
      </c>
      <c r="I14" s="28">
        <v>5</v>
      </c>
      <c r="J14" s="28">
        <v>0</v>
      </c>
      <c r="K14" s="28">
        <v>5</v>
      </c>
      <c r="L14" s="28">
        <v>5</v>
      </c>
      <c r="M14" s="29">
        <v>5.9523809523809517</v>
      </c>
      <c r="N14" s="9"/>
      <c r="O14" s="27" t="s">
        <v>14</v>
      </c>
      <c r="P14" s="28">
        <v>15</v>
      </c>
      <c r="Q14" s="28">
        <v>0</v>
      </c>
      <c r="R14" s="28">
        <v>7</v>
      </c>
      <c r="S14" s="28">
        <v>7</v>
      </c>
      <c r="T14" s="29">
        <v>5.785123966942149</v>
      </c>
    </row>
    <row r="15" spans="1:20" x14ac:dyDescent="0.25">
      <c r="A15" s="27" t="s">
        <v>3</v>
      </c>
      <c r="B15" s="28">
        <v>30</v>
      </c>
      <c r="C15" s="28">
        <v>0</v>
      </c>
      <c r="D15" s="28">
        <v>10</v>
      </c>
      <c r="E15" s="28">
        <v>10</v>
      </c>
      <c r="F15" s="29">
        <v>12.820512820512819</v>
      </c>
      <c r="G15" s="9"/>
      <c r="H15" s="27" t="s">
        <v>5</v>
      </c>
      <c r="I15" s="28">
        <v>33</v>
      </c>
      <c r="J15" s="28">
        <v>-5</v>
      </c>
      <c r="K15" s="28">
        <v>10</v>
      </c>
      <c r="L15" s="28">
        <v>15</v>
      </c>
      <c r="M15" s="29">
        <v>17.857142857142858</v>
      </c>
      <c r="N15" s="9"/>
      <c r="O15" s="27" t="s">
        <v>12</v>
      </c>
      <c r="P15" s="28">
        <v>60</v>
      </c>
      <c r="Q15" s="28">
        <v>-10</v>
      </c>
      <c r="R15" s="28">
        <v>40</v>
      </c>
      <c r="S15" s="28">
        <v>50</v>
      </c>
      <c r="T15" s="29">
        <v>41.32231404958678</v>
      </c>
    </row>
    <row r="16" spans="1:20" x14ac:dyDescent="0.25">
      <c r="A16" s="27" t="s">
        <v>0</v>
      </c>
      <c r="B16" s="28">
        <v>45</v>
      </c>
      <c r="C16" s="28">
        <v>0</v>
      </c>
      <c r="D16" s="28">
        <v>35</v>
      </c>
      <c r="E16" s="28">
        <v>35</v>
      </c>
      <c r="F16" s="29">
        <v>44.871794871794876</v>
      </c>
      <c r="G16" s="9"/>
      <c r="H16" s="27" t="s">
        <v>6</v>
      </c>
      <c r="I16" s="28">
        <v>33</v>
      </c>
      <c r="J16" s="28">
        <v>-4</v>
      </c>
      <c r="K16" s="28">
        <v>4</v>
      </c>
      <c r="L16" s="28">
        <v>8</v>
      </c>
      <c r="M16" s="29">
        <v>9.5238095238095237</v>
      </c>
      <c r="N16" s="9"/>
      <c r="O16" s="27" t="s">
        <v>13</v>
      </c>
      <c r="P16" s="28">
        <v>10</v>
      </c>
      <c r="Q16" s="28">
        <v>0</v>
      </c>
      <c r="R16" s="28">
        <v>25</v>
      </c>
      <c r="S16" s="28">
        <v>25</v>
      </c>
      <c r="T16" s="29">
        <v>20.66115702479339</v>
      </c>
    </row>
    <row r="17" spans="1:20" x14ac:dyDescent="0.25">
      <c r="A17" s="27" t="s">
        <v>2</v>
      </c>
      <c r="B17" s="28">
        <v>15</v>
      </c>
      <c r="C17" s="28">
        <v>-3</v>
      </c>
      <c r="D17" s="28">
        <v>4</v>
      </c>
      <c r="E17" s="28">
        <v>7</v>
      </c>
      <c r="F17" s="29">
        <v>8.9743589743589745</v>
      </c>
      <c r="G17" s="9"/>
      <c r="H17" s="27" t="s">
        <v>8</v>
      </c>
      <c r="I17" s="28">
        <v>15</v>
      </c>
      <c r="J17" s="28">
        <v>0</v>
      </c>
      <c r="K17" s="28">
        <v>10</v>
      </c>
      <c r="L17" s="28">
        <v>10</v>
      </c>
      <c r="M17" s="29">
        <v>11.904761904761903</v>
      </c>
      <c r="N17" s="9"/>
      <c r="O17" s="27" t="s">
        <v>8</v>
      </c>
      <c r="P17" s="28">
        <v>10</v>
      </c>
      <c r="Q17" s="28">
        <v>0</v>
      </c>
      <c r="R17" s="28">
        <v>7</v>
      </c>
      <c r="S17" s="28">
        <v>7</v>
      </c>
      <c r="T17" s="29">
        <v>5.785123966942149</v>
      </c>
    </row>
    <row r="18" spans="1:20" s="26" customFormat="1" x14ac:dyDescent="0.25">
      <c r="A18" s="77" t="s">
        <v>100</v>
      </c>
      <c r="B18" s="78">
        <v>27</v>
      </c>
      <c r="C18" s="79"/>
      <c r="D18" s="79"/>
      <c r="E18" s="79"/>
      <c r="F18" s="80"/>
      <c r="G18" s="76"/>
      <c r="H18" s="77" t="s">
        <v>104</v>
      </c>
      <c r="I18" s="78">
        <v>22</v>
      </c>
      <c r="J18" s="79"/>
      <c r="K18" s="79"/>
      <c r="L18" s="79"/>
      <c r="M18" s="80"/>
      <c r="N18" s="76"/>
      <c r="O18" s="77" t="s">
        <v>109</v>
      </c>
      <c r="P18" s="78">
        <v>17</v>
      </c>
      <c r="Q18" s="79"/>
      <c r="R18" s="79"/>
      <c r="S18" s="79"/>
      <c r="T18" s="80"/>
    </row>
    <row r="19" spans="1:20" x14ac:dyDescent="0.25">
      <c r="A19" s="19" t="s">
        <v>77</v>
      </c>
      <c r="B19" s="28">
        <v>22</v>
      </c>
      <c r="C19" s="28">
        <v>-3</v>
      </c>
      <c r="D19" s="28">
        <v>3</v>
      </c>
      <c r="E19" s="28">
        <v>6</v>
      </c>
      <c r="F19" s="29">
        <v>7.8947368421052628</v>
      </c>
      <c r="G19" s="9"/>
      <c r="H19" s="27" t="s">
        <v>9</v>
      </c>
      <c r="I19" s="28">
        <v>50</v>
      </c>
      <c r="J19" s="28">
        <v>-10</v>
      </c>
      <c r="K19" s="28">
        <v>30</v>
      </c>
      <c r="L19" s="28">
        <v>40</v>
      </c>
      <c r="M19" s="29">
        <v>47.619047619047613</v>
      </c>
      <c r="N19" s="9"/>
      <c r="O19" s="27" t="s">
        <v>11</v>
      </c>
      <c r="P19" s="28">
        <v>60</v>
      </c>
      <c r="Q19" s="28">
        <v>-10</v>
      </c>
      <c r="R19" s="28">
        <v>10</v>
      </c>
      <c r="S19" s="28">
        <v>20</v>
      </c>
      <c r="T19" s="29">
        <v>15.267175572519085</v>
      </c>
    </row>
    <row r="20" spans="1:20" x14ac:dyDescent="0.25">
      <c r="A20" s="27" t="s">
        <v>4</v>
      </c>
      <c r="B20" s="20" t="s">
        <v>23</v>
      </c>
      <c r="C20" s="28">
        <v>0</v>
      </c>
      <c r="D20" s="28">
        <v>0</v>
      </c>
      <c r="E20" s="28">
        <v>0</v>
      </c>
      <c r="F20" s="29">
        <v>0</v>
      </c>
      <c r="G20" s="9"/>
      <c r="H20" s="27" t="s">
        <v>7</v>
      </c>
      <c r="I20" s="28">
        <v>10</v>
      </c>
      <c r="J20" s="28">
        <v>-3</v>
      </c>
      <c r="K20" s="28">
        <v>3</v>
      </c>
      <c r="L20" s="28">
        <v>6</v>
      </c>
      <c r="M20" s="29">
        <v>7.1428571428571423</v>
      </c>
      <c r="N20" s="9"/>
      <c r="O20" s="27" t="s">
        <v>15</v>
      </c>
      <c r="P20" s="28">
        <v>25</v>
      </c>
      <c r="Q20" s="28">
        <v>0</v>
      </c>
      <c r="R20" s="28">
        <v>12</v>
      </c>
      <c r="S20" s="28">
        <v>12</v>
      </c>
      <c r="T20" s="29">
        <v>9.1603053435114496</v>
      </c>
    </row>
    <row r="21" spans="1:20" x14ac:dyDescent="0.25">
      <c r="A21" s="27" t="s">
        <v>1</v>
      </c>
      <c r="B21" s="28">
        <v>70</v>
      </c>
      <c r="C21" s="28">
        <v>-5</v>
      </c>
      <c r="D21" s="28">
        <v>15</v>
      </c>
      <c r="E21" s="28">
        <v>20</v>
      </c>
      <c r="F21" s="29">
        <v>26.315789473684209</v>
      </c>
      <c r="G21" s="9"/>
      <c r="H21" s="27" t="s">
        <v>10</v>
      </c>
      <c r="I21" s="28">
        <v>5</v>
      </c>
      <c r="J21" s="28">
        <v>0</v>
      </c>
      <c r="K21" s="28">
        <v>5</v>
      </c>
      <c r="L21" s="28">
        <v>5</v>
      </c>
      <c r="M21" s="29">
        <v>5.9523809523809517</v>
      </c>
      <c r="N21" s="9"/>
      <c r="O21" s="27" t="s">
        <v>14</v>
      </c>
      <c r="P21" s="28">
        <v>15</v>
      </c>
      <c r="Q21" s="28">
        <v>0</v>
      </c>
      <c r="R21" s="28">
        <v>7</v>
      </c>
      <c r="S21" s="28">
        <v>7</v>
      </c>
      <c r="T21" s="29">
        <v>5.343511450381679</v>
      </c>
    </row>
    <row r="22" spans="1:20" x14ac:dyDescent="0.25">
      <c r="A22" s="27" t="s">
        <v>3</v>
      </c>
      <c r="B22" s="28">
        <v>25</v>
      </c>
      <c r="C22" s="28">
        <v>0</v>
      </c>
      <c r="D22" s="28">
        <v>5</v>
      </c>
      <c r="E22" s="28">
        <v>5</v>
      </c>
      <c r="F22" s="29">
        <v>6.5789473684210522</v>
      </c>
      <c r="G22" s="9"/>
      <c r="H22" s="27" t="s">
        <v>5</v>
      </c>
      <c r="I22" s="28">
        <v>33</v>
      </c>
      <c r="J22" s="28">
        <v>-5</v>
      </c>
      <c r="K22" s="28">
        <v>10</v>
      </c>
      <c r="L22" s="28">
        <v>15</v>
      </c>
      <c r="M22" s="29">
        <v>17.857142857142858</v>
      </c>
      <c r="N22" s="9"/>
      <c r="O22" s="27" t="s">
        <v>12</v>
      </c>
      <c r="P22" s="28">
        <v>60</v>
      </c>
      <c r="Q22" s="28">
        <v>-10</v>
      </c>
      <c r="R22" s="28">
        <v>45</v>
      </c>
      <c r="S22" s="28">
        <v>55</v>
      </c>
      <c r="T22" s="29">
        <v>41.984732824427482</v>
      </c>
    </row>
    <row r="23" spans="1:20" x14ac:dyDescent="0.25">
      <c r="A23" s="27" t="s">
        <v>0</v>
      </c>
      <c r="B23" s="28">
        <v>45</v>
      </c>
      <c r="C23" s="28">
        <v>0</v>
      </c>
      <c r="D23" s="28">
        <v>35</v>
      </c>
      <c r="E23" s="28">
        <v>35</v>
      </c>
      <c r="F23" s="29">
        <v>46.05263157894737</v>
      </c>
      <c r="G23" s="9"/>
      <c r="H23" s="27" t="s">
        <v>6</v>
      </c>
      <c r="I23" s="28">
        <v>33</v>
      </c>
      <c r="J23" s="28">
        <v>-4</v>
      </c>
      <c r="K23" s="28">
        <v>4</v>
      </c>
      <c r="L23" s="28">
        <v>8</v>
      </c>
      <c r="M23" s="29">
        <v>9.5238095238095237</v>
      </c>
      <c r="N23" s="9"/>
      <c r="O23" s="27" t="s">
        <v>13</v>
      </c>
      <c r="P23" s="28">
        <v>12</v>
      </c>
      <c r="Q23" s="28">
        <v>0</v>
      </c>
      <c r="R23" s="28">
        <v>30</v>
      </c>
      <c r="S23" s="28">
        <v>30</v>
      </c>
      <c r="T23" s="29">
        <v>22.900763358778626</v>
      </c>
    </row>
    <row r="24" spans="1:20" x14ac:dyDescent="0.25">
      <c r="A24" s="30" t="s">
        <v>2</v>
      </c>
      <c r="B24" s="31">
        <v>20</v>
      </c>
      <c r="C24" s="31">
        <v>-3</v>
      </c>
      <c r="D24" s="31">
        <v>7</v>
      </c>
      <c r="E24" s="31">
        <v>10</v>
      </c>
      <c r="F24" s="32">
        <v>13.157894736842104</v>
      </c>
      <c r="G24" s="9"/>
      <c r="H24" s="30" t="s">
        <v>8</v>
      </c>
      <c r="I24" s="31">
        <v>15</v>
      </c>
      <c r="J24" s="31">
        <v>0</v>
      </c>
      <c r="K24" s="31">
        <v>10</v>
      </c>
      <c r="L24" s="31">
        <v>10</v>
      </c>
      <c r="M24" s="32">
        <v>11.904761904761903</v>
      </c>
      <c r="N24" s="9"/>
      <c r="O24" s="30" t="s">
        <v>8</v>
      </c>
      <c r="P24" s="31">
        <v>10</v>
      </c>
      <c r="Q24" s="31">
        <v>0</v>
      </c>
      <c r="R24" s="31">
        <v>7</v>
      </c>
      <c r="S24" s="31">
        <v>7</v>
      </c>
      <c r="T24" s="32">
        <v>5.343511450381679</v>
      </c>
    </row>
    <row r="25" spans="1:20" s="26" customFormat="1" x14ac:dyDescent="0.25">
      <c r="A25" s="77" t="s">
        <v>101</v>
      </c>
      <c r="B25" s="78">
        <v>29</v>
      </c>
      <c r="C25" s="79"/>
      <c r="D25" s="79"/>
      <c r="E25" s="79"/>
      <c r="F25" s="80"/>
      <c r="G25" s="76"/>
      <c r="H25" s="77" t="s">
        <v>105</v>
      </c>
      <c r="I25" s="78">
        <v>17</v>
      </c>
      <c r="J25" s="79"/>
      <c r="K25" s="79"/>
      <c r="L25" s="79"/>
      <c r="M25" s="80"/>
      <c r="N25" s="76"/>
      <c r="O25" s="77" t="s">
        <v>110</v>
      </c>
      <c r="P25" s="78">
        <v>50</v>
      </c>
      <c r="Q25" s="79"/>
      <c r="R25" s="79"/>
      <c r="S25" s="79"/>
      <c r="T25" s="80"/>
    </row>
    <row r="26" spans="1:20" x14ac:dyDescent="0.25">
      <c r="A26" s="19" t="s">
        <v>77</v>
      </c>
      <c r="B26" s="28">
        <v>25</v>
      </c>
      <c r="C26" s="28">
        <v>-3</v>
      </c>
      <c r="D26" s="28">
        <v>8</v>
      </c>
      <c r="E26" s="28">
        <v>11</v>
      </c>
      <c r="F26" s="29">
        <v>11.956521739130435</v>
      </c>
      <c r="G26" s="9"/>
      <c r="H26" s="27" t="s">
        <v>9</v>
      </c>
      <c r="I26" s="28">
        <v>33</v>
      </c>
      <c r="J26" s="28">
        <v>-10</v>
      </c>
      <c r="K26" s="28">
        <v>30</v>
      </c>
      <c r="L26" s="28">
        <v>40</v>
      </c>
      <c r="M26" s="29">
        <v>43.01075268817204</v>
      </c>
      <c r="N26" s="9"/>
      <c r="O26" s="27" t="s">
        <v>11</v>
      </c>
      <c r="P26" s="28">
        <v>60</v>
      </c>
      <c r="Q26" s="28">
        <v>-10</v>
      </c>
      <c r="R26" s="28">
        <v>10</v>
      </c>
      <c r="S26" s="28">
        <v>20</v>
      </c>
      <c r="T26" s="29">
        <v>15.037593984962406</v>
      </c>
    </row>
    <row r="27" spans="1:20" x14ac:dyDescent="0.25">
      <c r="A27" s="27" t="s">
        <v>4</v>
      </c>
      <c r="B27" s="20" t="s">
        <v>23</v>
      </c>
      <c r="C27" s="28">
        <v>0</v>
      </c>
      <c r="D27" s="28">
        <v>0</v>
      </c>
      <c r="E27" s="28">
        <v>0</v>
      </c>
      <c r="F27" s="29">
        <v>0</v>
      </c>
      <c r="G27" s="9"/>
      <c r="H27" s="27" t="s">
        <v>7</v>
      </c>
      <c r="I27" s="28">
        <v>10</v>
      </c>
      <c r="J27" s="28">
        <v>-3</v>
      </c>
      <c r="K27" s="28">
        <v>3</v>
      </c>
      <c r="L27" s="28">
        <v>6</v>
      </c>
      <c r="M27" s="29">
        <v>6.4516129032258061</v>
      </c>
      <c r="N27" s="9"/>
      <c r="O27" s="27" t="s">
        <v>15</v>
      </c>
      <c r="P27" s="28">
        <v>30</v>
      </c>
      <c r="Q27" s="28">
        <v>0</v>
      </c>
      <c r="R27" s="28">
        <v>12</v>
      </c>
      <c r="S27" s="28">
        <v>12</v>
      </c>
      <c r="T27" s="29">
        <v>9.0225563909774422</v>
      </c>
    </row>
    <row r="28" spans="1:20" x14ac:dyDescent="0.25">
      <c r="A28" s="27" t="s">
        <v>1</v>
      </c>
      <c r="B28" s="28">
        <v>70</v>
      </c>
      <c r="C28" s="28">
        <v>-5</v>
      </c>
      <c r="D28" s="28">
        <v>15</v>
      </c>
      <c r="E28" s="28">
        <v>20</v>
      </c>
      <c r="F28" s="29">
        <v>21.739130434782609</v>
      </c>
      <c r="G28" s="9"/>
      <c r="H28" s="27" t="s">
        <v>10</v>
      </c>
      <c r="I28" s="28">
        <v>5</v>
      </c>
      <c r="J28" s="28">
        <v>0</v>
      </c>
      <c r="K28" s="28">
        <v>4</v>
      </c>
      <c r="L28" s="28">
        <v>4</v>
      </c>
      <c r="M28" s="29">
        <v>4.3010752688172049</v>
      </c>
      <c r="N28" s="9"/>
      <c r="O28" s="27" t="s">
        <v>14</v>
      </c>
      <c r="P28" s="28">
        <v>15</v>
      </c>
      <c r="Q28" s="28">
        <v>0</v>
      </c>
      <c r="R28" s="28">
        <v>7</v>
      </c>
      <c r="S28" s="28">
        <v>7</v>
      </c>
      <c r="T28" s="29">
        <v>5.2631578947368416</v>
      </c>
    </row>
    <row r="29" spans="1:20" x14ac:dyDescent="0.25">
      <c r="A29" s="27" t="s">
        <v>3</v>
      </c>
      <c r="B29" s="28">
        <v>25</v>
      </c>
      <c r="C29" s="28">
        <v>0</v>
      </c>
      <c r="D29" s="28">
        <v>5</v>
      </c>
      <c r="E29" s="28">
        <v>5</v>
      </c>
      <c r="F29" s="29">
        <v>5.4347826086956523</v>
      </c>
      <c r="G29" s="9"/>
      <c r="H29" s="27" t="s">
        <v>5</v>
      </c>
      <c r="I29" s="28">
        <v>28</v>
      </c>
      <c r="J29" s="28">
        <v>-5</v>
      </c>
      <c r="K29" s="28">
        <v>10</v>
      </c>
      <c r="L29" s="28">
        <v>15</v>
      </c>
      <c r="M29" s="29">
        <v>16.129032258064516</v>
      </c>
      <c r="N29" s="9"/>
      <c r="O29" s="27" t="s">
        <v>12</v>
      </c>
      <c r="P29" s="28">
        <v>70</v>
      </c>
      <c r="Q29" s="28">
        <v>-10</v>
      </c>
      <c r="R29" s="28">
        <v>42</v>
      </c>
      <c r="S29" s="28">
        <v>52</v>
      </c>
      <c r="T29" s="29">
        <v>39.097744360902254</v>
      </c>
    </row>
    <row r="30" spans="1:20" x14ac:dyDescent="0.25">
      <c r="A30" s="27" t="s">
        <v>0</v>
      </c>
      <c r="B30" s="28">
        <v>55</v>
      </c>
      <c r="C30" s="28">
        <v>0</v>
      </c>
      <c r="D30" s="28">
        <v>45</v>
      </c>
      <c r="E30" s="28">
        <v>45</v>
      </c>
      <c r="F30" s="29">
        <v>48.913043478260867</v>
      </c>
      <c r="G30" s="9"/>
      <c r="H30" s="27" t="s">
        <v>6</v>
      </c>
      <c r="I30" s="28">
        <v>37</v>
      </c>
      <c r="J30" s="28">
        <v>-4</v>
      </c>
      <c r="K30" s="28">
        <v>12</v>
      </c>
      <c r="L30" s="28">
        <v>16</v>
      </c>
      <c r="M30" s="29">
        <v>17.20430107526882</v>
      </c>
      <c r="N30" s="9"/>
      <c r="O30" s="27" t="s">
        <v>13</v>
      </c>
      <c r="P30" s="28">
        <v>27</v>
      </c>
      <c r="Q30" s="28">
        <v>0</v>
      </c>
      <c r="R30" s="28">
        <v>35</v>
      </c>
      <c r="S30" s="28">
        <v>35</v>
      </c>
      <c r="T30" s="29">
        <v>26.315789473684209</v>
      </c>
    </row>
    <row r="31" spans="1:20" x14ac:dyDescent="0.25">
      <c r="A31" s="30" t="s">
        <v>2</v>
      </c>
      <c r="B31" s="31">
        <v>22</v>
      </c>
      <c r="C31" s="31">
        <v>-3</v>
      </c>
      <c r="D31" s="31">
        <v>8</v>
      </c>
      <c r="E31" s="31">
        <v>11</v>
      </c>
      <c r="F31" s="32">
        <v>11.956521739130435</v>
      </c>
      <c r="G31" s="9"/>
      <c r="H31" s="30" t="s">
        <v>8</v>
      </c>
      <c r="I31" s="31">
        <v>15</v>
      </c>
      <c r="J31" s="31">
        <v>0</v>
      </c>
      <c r="K31" s="31">
        <v>12</v>
      </c>
      <c r="L31" s="31">
        <v>12</v>
      </c>
      <c r="M31" s="32">
        <v>12.903225806451612</v>
      </c>
      <c r="N31" s="9"/>
      <c r="O31" s="30" t="s">
        <v>8</v>
      </c>
      <c r="P31" s="31">
        <v>10</v>
      </c>
      <c r="Q31" s="31">
        <v>0</v>
      </c>
      <c r="R31" s="31">
        <v>7</v>
      </c>
      <c r="S31" s="31">
        <v>7</v>
      </c>
      <c r="T31" s="32">
        <v>5.2631578947368416</v>
      </c>
    </row>
    <row r="32" spans="1:20" s="26" customFormat="1" x14ac:dyDescent="0.25">
      <c r="A32" s="77" t="s">
        <v>76</v>
      </c>
      <c r="B32" s="78">
        <f>B25+B18+B11+B4</f>
        <v>100</v>
      </c>
      <c r="C32" s="79"/>
      <c r="D32" s="79"/>
      <c r="E32" s="79"/>
      <c r="F32" s="80"/>
      <c r="G32" s="76"/>
      <c r="H32" s="77" t="s">
        <v>76</v>
      </c>
      <c r="I32" s="78">
        <f>I25+I18+I11+I4</f>
        <v>100</v>
      </c>
      <c r="J32" s="79"/>
      <c r="K32" s="79"/>
      <c r="L32" s="79"/>
      <c r="M32" s="80"/>
      <c r="N32" s="76"/>
      <c r="O32" s="77" t="s">
        <v>76</v>
      </c>
      <c r="P32" s="78">
        <f>P25+P18+P11+P4</f>
        <v>100</v>
      </c>
      <c r="Q32" s="79"/>
      <c r="R32" s="79"/>
      <c r="S32" s="79"/>
      <c r="T32" s="80"/>
    </row>
    <row r="33" spans="1:20" x14ac:dyDescent="0.25">
      <c r="A33" s="19" t="s">
        <v>77</v>
      </c>
      <c r="B33" s="33">
        <f>($B$4*B5+$B$11*B12+$B$18*B19+$B$25*B26)/100</f>
        <v>21.87</v>
      </c>
      <c r="C33" s="33">
        <f>($B$4*C5+$B$11*C12+$B$18*C19+$B$25*C26)/100</f>
        <v>-3</v>
      </c>
      <c r="D33" s="33">
        <f>($B$4*D5+$B$11*D12+$B$18*D19+$B$25*D26)/100</f>
        <v>4.45</v>
      </c>
      <c r="E33" s="33">
        <f>($B$4*E5+$B$11*E12+$B$18*E19+$B$25*E26)/100</f>
        <v>7.45</v>
      </c>
      <c r="F33" s="29">
        <f>($B$4*F5+$B$11*F12+$B$18*F19+$B$25*F26)/100</f>
        <v>9.1276809776100727</v>
      </c>
      <c r="G33" s="34"/>
      <c r="H33" s="35" t="s">
        <v>9</v>
      </c>
      <c r="I33" s="33">
        <f t="shared" ref="I33:M38" si="0">($I$4*I5+$I$11*I12+$I$18*I19+$I$25*I26)/100</f>
        <v>34.340000000000003</v>
      </c>
      <c r="J33" s="33">
        <f t="shared" si="0"/>
        <v>-10</v>
      </c>
      <c r="K33" s="33">
        <f t="shared" si="0"/>
        <v>27.6</v>
      </c>
      <c r="L33" s="33">
        <f t="shared" si="0"/>
        <v>37.6</v>
      </c>
      <c r="M33" s="29">
        <f t="shared" si="0"/>
        <v>44.46629950170469</v>
      </c>
      <c r="N33" s="34"/>
      <c r="O33" s="35" t="s">
        <v>11</v>
      </c>
      <c r="P33" s="33">
        <f t="shared" ref="P33:T38" si="1">($P$4*P5+$P$11*P12+$P$18*P19+$P$25*P26)/100</f>
        <v>60</v>
      </c>
      <c r="Q33" s="33">
        <f t="shared" si="1"/>
        <v>-10</v>
      </c>
      <c r="R33" s="33">
        <f t="shared" si="1"/>
        <v>10.69</v>
      </c>
      <c r="S33" s="33">
        <f t="shared" si="1"/>
        <v>20.69</v>
      </c>
      <c r="T33" s="29">
        <f t="shared" si="1"/>
        <v>16.288476923160442</v>
      </c>
    </row>
    <row r="34" spans="1:20" x14ac:dyDescent="0.25">
      <c r="A34" s="27" t="s">
        <v>4</v>
      </c>
      <c r="B34" s="36" t="s">
        <v>23</v>
      </c>
      <c r="C34" s="33">
        <v>0</v>
      </c>
      <c r="D34" s="33">
        <v>0</v>
      </c>
      <c r="E34" s="33" t="s">
        <v>23</v>
      </c>
      <c r="F34" s="29">
        <v>0</v>
      </c>
      <c r="G34" s="34"/>
      <c r="H34" s="35" t="s">
        <v>7</v>
      </c>
      <c r="I34" s="33">
        <f t="shared" si="0"/>
        <v>10</v>
      </c>
      <c r="J34" s="33">
        <f t="shared" si="0"/>
        <v>-3</v>
      </c>
      <c r="K34" s="33">
        <f t="shared" si="0"/>
        <v>3</v>
      </c>
      <c r="L34" s="33">
        <f t="shared" si="0"/>
        <v>6</v>
      </c>
      <c r="M34" s="29">
        <f t="shared" si="0"/>
        <v>7.1089693154996052</v>
      </c>
      <c r="N34" s="34"/>
      <c r="O34" s="35" t="s">
        <v>15</v>
      </c>
      <c r="P34" s="33">
        <f t="shared" si="1"/>
        <v>27.5</v>
      </c>
      <c r="Q34" s="33">
        <f t="shared" si="1"/>
        <v>0</v>
      </c>
      <c r="R34" s="33">
        <f t="shared" si="1"/>
        <v>12</v>
      </c>
      <c r="S34" s="33">
        <f t="shared" si="1"/>
        <v>12</v>
      </c>
      <c r="T34" s="29">
        <f t="shared" si="1"/>
        <v>9.4192400000501095</v>
      </c>
    </row>
    <row r="35" spans="1:20" x14ac:dyDescent="0.25">
      <c r="A35" s="27" t="s">
        <v>1</v>
      </c>
      <c r="B35" s="33">
        <f t="shared" ref="B35:F38" si="2">($B$4*B7+$B$11*B14+$B$18*B21+$B$25*B28)/100</f>
        <v>70</v>
      </c>
      <c r="C35" s="33">
        <f t="shared" si="2"/>
        <v>-5</v>
      </c>
      <c r="D35" s="33">
        <f t="shared" si="2"/>
        <v>15</v>
      </c>
      <c r="E35" s="33">
        <f t="shared" si="2"/>
        <v>20</v>
      </c>
      <c r="F35" s="29">
        <f t="shared" si="2"/>
        <v>25.171980070294438</v>
      </c>
      <c r="G35" s="34"/>
      <c r="H35" s="35" t="s">
        <v>10</v>
      </c>
      <c r="I35" s="33">
        <f t="shared" si="0"/>
        <v>5</v>
      </c>
      <c r="J35" s="33">
        <f t="shared" si="0"/>
        <v>0</v>
      </c>
      <c r="K35" s="33">
        <f t="shared" si="0"/>
        <v>4.83</v>
      </c>
      <c r="L35" s="33">
        <f t="shared" si="0"/>
        <v>4.83</v>
      </c>
      <c r="M35" s="29">
        <f t="shared" si="0"/>
        <v>5.7413453973249409</v>
      </c>
      <c r="N35" s="34"/>
      <c r="O35" s="35" t="s">
        <v>14</v>
      </c>
      <c r="P35" s="33">
        <f t="shared" si="1"/>
        <v>15</v>
      </c>
      <c r="Q35" s="33">
        <f t="shared" si="1"/>
        <v>0</v>
      </c>
      <c r="R35" s="33">
        <f t="shared" si="1"/>
        <v>7.69</v>
      </c>
      <c r="S35" s="33">
        <f t="shared" si="1"/>
        <v>7.69</v>
      </c>
      <c r="T35" s="29">
        <f t="shared" si="1"/>
        <v>6.0843002564394872</v>
      </c>
    </row>
    <row r="36" spans="1:20" x14ac:dyDescent="0.25">
      <c r="A36" s="27" t="s">
        <v>3</v>
      </c>
      <c r="B36" s="33">
        <f t="shared" si="2"/>
        <v>26.25</v>
      </c>
      <c r="C36" s="33">
        <f t="shared" si="2"/>
        <v>0</v>
      </c>
      <c r="D36" s="33">
        <f t="shared" si="2"/>
        <v>6.25</v>
      </c>
      <c r="E36" s="33">
        <f t="shared" si="2"/>
        <v>6.25</v>
      </c>
      <c r="F36" s="29">
        <f t="shared" si="2"/>
        <v>7.8955591201377127</v>
      </c>
      <c r="G36" s="34"/>
      <c r="H36" s="35" t="s">
        <v>5</v>
      </c>
      <c r="I36" s="33">
        <f t="shared" si="0"/>
        <v>32.15</v>
      </c>
      <c r="J36" s="33">
        <f t="shared" si="0"/>
        <v>-5</v>
      </c>
      <c r="K36" s="33">
        <f t="shared" si="0"/>
        <v>10</v>
      </c>
      <c r="L36" s="33">
        <f t="shared" si="0"/>
        <v>15</v>
      </c>
      <c r="M36" s="29">
        <f t="shared" si="0"/>
        <v>17.772423288749017</v>
      </c>
      <c r="N36" s="34"/>
      <c r="O36" s="35" t="s">
        <v>12</v>
      </c>
      <c r="P36" s="33">
        <f t="shared" si="1"/>
        <v>62.7</v>
      </c>
      <c r="Q36" s="33">
        <f t="shared" si="1"/>
        <v>-10</v>
      </c>
      <c r="R36" s="33">
        <f t="shared" si="1"/>
        <v>40.700000000000003</v>
      </c>
      <c r="S36" s="33">
        <f t="shared" si="1"/>
        <v>50.7</v>
      </c>
      <c r="T36" s="29">
        <f t="shared" si="1"/>
        <v>39.664662011716331</v>
      </c>
    </row>
    <row r="37" spans="1:20" x14ac:dyDescent="0.25">
      <c r="A37" s="27" t="s">
        <v>0</v>
      </c>
      <c r="B37" s="33">
        <f t="shared" si="2"/>
        <v>46.95</v>
      </c>
      <c r="C37" s="33">
        <f t="shared" si="2"/>
        <v>0</v>
      </c>
      <c r="D37" s="33">
        <f t="shared" si="2"/>
        <v>36.950000000000003</v>
      </c>
      <c r="E37" s="33">
        <f t="shared" si="2"/>
        <v>36.950000000000003</v>
      </c>
      <c r="F37" s="29">
        <f t="shared" si="2"/>
        <v>45.86511086704467</v>
      </c>
      <c r="G37" s="34"/>
      <c r="H37" s="35" t="s">
        <v>6</v>
      </c>
      <c r="I37" s="33">
        <f t="shared" si="0"/>
        <v>35.6</v>
      </c>
      <c r="J37" s="33">
        <f t="shared" si="0"/>
        <v>-4</v>
      </c>
      <c r="K37" s="33">
        <f t="shared" si="0"/>
        <v>6.8</v>
      </c>
      <c r="L37" s="33">
        <f t="shared" si="0"/>
        <v>10.8</v>
      </c>
      <c r="M37" s="29">
        <f t="shared" si="0"/>
        <v>12.697088906372937</v>
      </c>
      <c r="N37" s="34"/>
      <c r="O37" s="35" t="s">
        <v>13</v>
      </c>
      <c r="P37" s="33">
        <f t="shared" si="1"/>
        <v>18.149999999999999</v>
      </c>
      <c r="Q37" s="33">
        <f t="shared" si="1"/>
        <v>0</v>
      </c>
      <c r="R37" s="33">
        <f t="shared" si="1"/>
        <v>29.7</v>
      </c>
      <c r="S37" s="33">
        <f t="shared" si="1"/>
        <v>29.7</v>
      </c>
      <c r="T37" s="29">
        <f t="shared" si="1"/>
        <v>23.048764141937742</v>
      </c>
    </row>
    <row r="38" spans="1:20" x14ac:dyDescent="0.25">
      <c r="A38" s="30" t="s">
        <v>2</v>
      </c>
      <c r="B38" s="37">
        <f t="shared" si="2"/>
        <v>19.329999999999998</v>
      </c>
      <c r="C38" s="37">
        <f t="shared" si="2"/>
        <v>-3</v>
      </c>
      <c r="D38" s="37">
        <f t="shared" si="2"/>
        <v>6.54</v>
      </c>
      <c r="E38" s="37">
        <f t="shared" si="2"/>
        <v>9.5399999999999991</v>
      </c>
      <c r="F38" s="32">
        <f t="shared" si="2"/>
        <v>11.939668964913107</v>
      </c>
      <c r="G38" s="34"/>
      <c r="H38" s="38" t="s">
        <v>8</v>
      </c>
      <c r="I38" s="37">
        <f t="shared" si="0"/>
        <v>15</v>
      </c>
      <c r="J38" s="37">
        <f t="shared" si="0"/>
        <v>0</v>
      </c>
      <c r="K38" s="37">
        <f t="shared" si="0"/>
        <v>10.34</v>
      </c>
      <c r="L38" s="37">
        <f t="shared" si="0"/>
        <v>10.34</v>
      </c>
      <c r="M38" s="32">
        <f t="shared" si="0"/>
        <v>12.213873590348806</v>
      </c>
      <c r="N38" s="34"/>
      <c r="O38" s="38" t="s">
        <v>8</v>
      </c>
      <c r="P38" s="37">
        <f t="shared" si="1"/>
        <v>10</v>
      </c>
      <c r="Q38" s="37">
        <f t="shared" si="1"/>
        <v>0</v>
      </c>
      <c r="R38" s="37">
        <f t="shared" si="1"/>
        <v>7</v>
      </c>
      <c r="S38" s="37">
        <f t="shared" si="1"/>
        <v>7</v>
      </c>
      <c r="T38" s="32">
        <f t="shared" si="1"/>
        <v>5.4945566666958969</v>
      </c>
    </row>
    <row r="40" spans="1:20" x14ac:dyDescent="0.25">
      <c r="A40" s="106" t="s">
        <v>79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x14ac:dyDescent="0.25">
      <c r="A41" s="105" t="s">
        <v>84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</row>
    <row r="42" spans="1:20" x14ac:dyDescent="0.25">
      <c r="A42" s="107" t="s">
        <v>80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</row>
    <row r="43" spans="1:20" x14ac:dyDescent="0.25">
      <c r="A43" s="108" t="s">
        <v>81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spans="1:20" x14ac:dyDescent="0.25">
      <c r="A44" s="108" t="s">
        <v>82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spans="1:20" x14ac:dyDescent="0.25">
      <c r="A45" s="108" t="s">
        <v>83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spans="1:20" x14ac:dyDescent="0.25">
      <c r="A46" s="105" t="s">
        <v>106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</row>
  </sheetData>
  <sheetProtection selectLockedCells="1" selectUnlockedCells="1"/>
  <mergeCells count="13">
    <mergeCell ref="C2:D2"/>
    <mergeCell ref="J2:K2"/>
    <mergeCell ref="Q2:R2"/>
    <mergeCell ref="A1:F1"/>
    <mergeCell ref="H1:M1"/>
    <mergeCell ref="O1:T1"/>
    <mergeCell ref="A46:T46"/>
    <mergeCell ref="A40:T40"/>
    <mergeCell ref="A42:T42"/>
    <mergeCell ref="A43:T43"/>
    <mergeCell ref="A45:T45"/>
    <mergeCell ref="A44:T44"/>
    <mergeCell ref="A41:T4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zoomScaleNormal="100" workbookViewId="0">
      <selection activeCell="B4" sqref="B4"/>
    </sheetView>
  </sheetViews>
  <sheetFormatPr defaultColWidth="9.08984375" defaultRowHeight="12.5" x14ac:dyDescent="0.25"/>
  <cols>
    <col min="1" max="1" width="11.54296875" style="43" customWidth="1"/>
    <col min="2" max="2" width="13.08984375" style="43" customWidth="1"/>
    <col min="3" max="37" width="11.54296875" style="43" customWidth="1"/>
    <col min="38" max="54" width="3.90625" style="43" customWidth="1"/>
    <col min="55" max="16384" width="9.08984375" style="43"/>
  </cols>
  <sheetData>
    <row r="1" spans="1:17" ht="27" customHeight="1" x14ac:dyDescent="0.25">
      <c r="A1" s="50" t="s">
        <v>96</v>
      </c>
      <c r="B1" s="49" t="s">
        <v>214</v>
      </c>
      <c r="F1" s="113" t="str">
        <f>"Utility: "&amp;B1&amp;", "&amp;B2</f>
        <v>Utility: Vitamins (hyg), Price</v>
      </c>
      <c r="G1" s="113"/>
      <c r="H1" s="113"/>
    </row>
    <row r="2" spans="1:17" ht="14" x14ac:dyDescent="0.3">
      <c r="A2" s="50" t="s">
        <v>97</v>
      </c>
      <c r="B2" s="49" t="s">
        <v>24</v>
      </c>
      <c r="F2" s="69"/>
    </row>
    <row r="3" spans="1:17" x14ac:dyDescent="0.25">
      <c r="Q3" s="42"/>
    </row>
    <row r="27" spans="1:1" x14ac:dyDescent="0.25">
      <c r="A27" s="47"/>
    </row>
    <row r="28" spans="1:1" x14ac:dyDescent="0.25">
      <c r="A28" s="47"/>
    </row>
    <row r="29" spans="1:1" x14ac:dyDescent="0.25">
      <c r="A29" s="47"/>
    </row>
    <row r="30" spans="1:1" x14ac:dyDescent="0.25">
      <c r="A30" s="48"/>
    </row>
    <row r="31" spans="1:1" x14ac:dyDescent="0.25">
      <c r="A31" s="48"/>
    </row>
    <row r="32" spans="1:1" x14ac:dyDescent="0.25">
      <c r="A32" s="48"/>
    </row>
    <row r="33" spans="1:1" x14ac:dyDescent="0.25">
      <c r="A33" s="48"/>
    </row>
    <row r="34" spans="1:1" x14ac:dyDescent="0.25">
      <c r="A34" s="48"/>
    </row>
    <row r="35" spans="1:1" x14ac:dyDescent="0.25">
      <c r="A35" s="48"/>
    </row>
    <row r="36" spans="1:1" x14ac:dyDescent="0.25">
      <c r="A36" s="48"/>
    </row>
    <row r="37" spans="1:1" x14ac:dyDescent="0.25">
      <c r="A37" s="48"/>
    </row>
    <row r="38" spans="1:1" x14ac:dyDescent="0.25">
      <c r="A38" s="48"/>
    </row>
    <row r="39" spans="1:1" x14ac:dyDescent="0.25">
      <c r="A39" s="48"/>
    </row>
  </sheetData>
  <mergeCells count="1">
    <mergeCell ref="F1:H1"/>
  </mergeCells>
  <pageMargins left="0.7" right="0.7" top="0.75" bottom="0.75" header="0.3" footer="0.3"/>
  <pageSetup paperSize="182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Data!$J$14:$J$31</xm:f>
          </x14:formula1>
          <xm:sqref>B1</xm:sqref>
        </x14:dataValidation>
        <x14:dataValidation type="list" allowBlank="1" showInputMessage="1" showErrorMessage="1">
          <x14:formula1>
            <xm:f>Data!$J$34:$J$38</xm:f>
          </x14:formula1>
          <xm:sqref>B2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9"/>
  <sheetViews>
    <sheetView workbookViewId="0">
      <selection activeCell="J31" sqref="J31"/>
    </sheetView>
  </sheetViews>
  <sheetFormatPr defaultColWidth="9.08984375" defaultRowHeight="12.5" x14ac:dyDescent="0.25"/>
  <cols>
    <col min="1" max="1" width="18.81640625" style="3" bestFit="1" customWidth="1"/>
    <col min="2" max="4" width="10.81640625" style="3" customWidth="1"/>
    <col min="5" max="5" width="6.08984375" style="3" customWidth="1"/>
    <col min="6" max="7" width="6.36328125" style="3" customWidth="1"/>
    <col min="8" max="8" width="8.90625" style="3" bestFit="1" customWidth="1"/>
    <col min="9" max="9" width="6.36328125" style="3" customWidth="1"/>
    <col min="10" max="10" width="13.08984375" style="3" customWidth="1"/>
    <col min="11" max="11" width="5.1796875" style="3" customWidth="1"/>
    <col min="12" max="43" width="3.90625" style="3" customWidth="1"/>
    <col min="44" max="90" width="4" style="3" customWidth="1"/>
    <col min="91" max="91" width="4.08984375" style="3" customWidth="1"/>
    <col min="92" max="16384" width="9.08984375" style="3"/>
  </cols>
  <sheetData>
    <row r="1" spans="1:91" x14ac:dyDescent="0.25">
      <c r="B1" s="41" t="s">
        <v>16</v>
      </c>
      <c r="C1" s="41"/>
      <c r="D1" s="41"/>
      <c r="E1" s="41"/>
      <c r="F1" s="41"/>
      <c r="G1" s="41"/>
      <c r="H1" s="41"/>
      <c r="J1" s="46" t="s">
        <v>88</v>
      </c>
      <c r="K1" s="46">
        <v>0</v>
      </c>
      <c r="L1" s="46">
        <v>1</v>
      </c>
      <c r="M1" s="46">
        <v>2</v>
      </c>
      <c r="N1" s="46">
        <v>3</v>
      </c>
      <c r="O1" s="46">
        <v>4</v>
      </c>
      <c r="P1" s="46">
        <v>5</v>
      </c>
      <c r="Q1" s="46">
        <v>6</v>
      </c>
      <c r="R1" s="46">
        <v>7</v>
      </c>
      <c r="S1" s="46">
        <v>8</v>
      </c>
      <c r="T1" s="46">
        <v>9</v>
      </c>
      <c r="U1" s="46">
        <v>10</v>
      </c>
      <c r="V1" s="46">
        <v>11</v>
      </c>
      <c r="W1" s="46">
        <v>12</v>
      </c>
      <c r="X1" s="46">
        <v>13</v>
      </c>
      <c r="Y1" s="46">
        <v>14</v>
      </c>
      <c r="Z1" s="46">
        <v>15</v>
      </c>
      <c r="AA1" s="46">
        <v>16</v>
      </c>
      <c r="AB1" s="46">
        <v>17</v>
      </c>
      <c r="AC1" s="46">
        <v>18</v>
      </c>
      <c r="AD1" s="46">
        <v>19</v>
      </c>
      <c r="AE1" s="46">
        <v>20</v>
      </c>
      <c r="AF1" s="46">
        <v>21</v>
      </c>
      <c r="AG1" s="46">
        <v>22</v>
      </c>
      <c r="AH1" s="46">
        <v>23</v>
      </c>
      <c r="AI1" s="46">
        <v>24</v>
      </c>
      <c r="AJ1" s="46">
        <v>25</v>
      </c>
      <c r="AK1" s="46">
        <v>26</v>
      </c>
      <c r="AL1" s="46">
        <v>27</v>
      </c>
      <c r="AM1" s="46">
        <v>28</v>
      </c>
      <c r="AN1" s="46">
        <v>29</v>
      </c>
      <c r="AO1" s="46">
        <v>30</v>
      </c>
      <c r="AP1" s="46">
        <v>31</v>
      </c>
      <c r="AQ1" s="46">
        <v>32</v>
      </c>
      <c r="AR1" s="46">
        <v>33</v>
      </c>
      <c r="AS1" s="46">
        <v>34</v>
      </c>
      <c r="AT1" s="46">
        <v>35</v>
      </c>
      <c r="AU1" s="46">
        <v>36</v>
      </c>
      <c r="AV1" s="46">
        <v>37</v>
      </c>
      <c r="AW1" s="46">
        <v>38</v>
      </c>
      <c r="AX1" s="46">
        <v>39</v>
      </c>
      <c r="AY1" s="46">
        <v>40</v>
      </c>
      <c r="AZ1" s="46">
        <v>41</v>
      </c>
      <c r="BA1" s="46">
        <f>AZ1+1</f>
        <v>42</v>
      </c>
      <c r="BB1" s="46">
        <f t="shared" ref="BB1:BJ1" si="0">BA1+1</f>
        <v>43</v>
      </c>
      <c r="BC1" s="46">
        <f t="shared" si="0"/>
        <v>44</v>
      </c>
      <c r="BD1" s="46">
        <f t="shared" si="0"/>
        <v>45</v>
      </c>
      <c r="BE1" s="46">
        <f t="shared" si="0"/>
        <v>46</v>
      </c>
      <c r="BF1" s="46">
        <f t="shared" si="0"/>
        <v>47</v>
      </c>
      <c r="BG1" s="46">
        <f t="shared" si="0"/>
        <v>48</v>
      </c>
      <c r="BH1" s="46">
        <f t="shared" si="0"/>
        <v>49</v>
      </c>
      <c r="BI1" s="46">
        <f t="shared" si="0"/>
        <v>50</v>
      </c>
      <c r="BJ1" s="46">
        <f t="shared" si="0"/>
        <v>51</v>
      </c>
      <c r="BK1" s="46">
        <f t="shared" ref="BK1" si="1">BJ1+1</f>
        <v>52</v>
      </c>
      <c r="BL1" s="46">
        <f t="shared" ref="BL1" si="2">BK1+1</f>
        <v>53</v>
      </c>
      <c r="BM1" s="46">
        <f t="shared" ref="BM1" si="3">BL1+1</f>
        <v>54</v>
      </c>
      <c r="BN1" s="46">
        <f t="shared" ref="BN1" si="4">BM1+1</f>
        <v>55</v>
      </c>
      <c r="BO1" s="46">
        <f t="shared" ref="BO1" si="5">BN1+1</f>
        <v>56</v>
      </c>
      <c r="BP1" s="46">
        <f t="shared" ref="BP1" si="6">BO1+1</f>
        <v>57</v>
      </c>
      <c r="BQ1" s="46">
        <f t="shared" ref="BQ1" si="7">BP1+1</f>
        <v>58</v>
      </c>
      <c r="BR1" s="46">
        <f t="shared" ref="BR1" si="8">BQ1+1</f>
        <v>59</v>
      </c>
      <c r="BS1" s="46">
        <f t="shared" ref="BS1" si="9">BR1+1</f>
        <v>60</v>
      </c>
      <c r="BT1" s="46">
        <f t="shared" ref="BT1" si="10">BS1+1</f>
        <v>61</v>
      </c>
      <c r="BU1" s="46">
        <f t="shared" ref="BU1" si="11">BT1+1</f>
        <v>62</v>
      </c>
      <c r="BV1" s="46">
        <f t="shared" ref="BV1" si="12">BU1+1</f>
        <v>63</v>
      </c>
      <c r="BW1" s="46">
        <f t="shared" ref="BW1" si="13">BV1+1</f>
        <v>64</v>
      </c>
      <c r="BX1" s="46">
        <f t="shared" ref="BX1" si="14">BW1+1</f>
        <v>65</v>
      </c>
      <c r="BY1" s="46">
        <f t="shared" ref="BY1" si="15">BX1+1</f>
        <v>66</v>
      </c>
      <c r="BZ1" s="46">
        <f t="shared" ref="BZ1" si="16">BY1+1</f>
        <v>67</v>
      </c>
      <c r="CA1" s="46">
        <f t="shared" ref="CA1" si="17">BZ1+1</f>
        <v>68</v>
      </c>
      <c r="CB1" s="46">
        <f t="shared" ref="CB1" si="18">CA1+1</f>
        <v>69</v>
      </c>
      <c r="CC1" s="46">
        <f t="shared" ref="CC1" si="19">CB1+1</f>
        <v>70</v>
      </c>
      <c r="CD1" s="46">
        <f t="shared" ref="CD1" si="20">CC1+1</f>
        <v>71</v>
      </c>
      <c r="CE1" s="46">
        <f t="shared" ref="CE1" si="21">CD1+1</f>
        <v>72</v>
      </c>
      <c r="CF1" s="46">
        <f t="shared" ref="CF1" si="22">CE1+1</f>
        <v>73</v>
      </c>
      <c r="CG1" s="46">
        <f t="shared" ref="CG1" si="23">CF1+1</f>
        <v>74</v>
      </c>
      <c r="CH1" s="46">
        <f t="shared" ref="CH1" si="24">CG1+1</f>
        <v>75</v>
      </c>
      <c r="CI1" s="46">
        <f t="shared" ref="CI1" si="25">CH1+1</f>
        <v>76</v>
      </c>
      <c r="CJ1" s="46">
        <f t="shared" ref="CJ1" si="26">CI1+1</f>
        <v>77</v>
      </c>
      <c r="CK1" s="46">
        <f t="shared" ref="CK1" si="27">CJ1+1</f>
        <v>78</v>
      </c>
      <c r="CL1" s="46">
        <f t="shared" ref="CL1:CM1" si="28">CK1+1</f>
        <v>79</v>
      </c>
      <c r="CM1" s="46">
        <f t="shared" si="28"/>
        <v>80</v>
      </c>
    </row>
    <row r="2" spans="1:91" x14ac:dyDescent="0.25">
      <c r="A2" s="51"/>
      <c r="B2" s="51"/>
      <c r="C2" s="51"/>
      <c r="D2" s="61" t="s">
        <v>17</v>
      </c>
      <c r="E2" s="13" t="s">
        <v>91</v>
      </c>
      <c r="F2" s="14" t="s">
        <v>21</v>
      </c>
      <c r="G2" s="15" t="s">
        <v>92</v>
      </c>
      <c r="H2" s="14" t="s">
        <v>93</v>
      </c>
      <c r="J2" s="46" t="s">
        <v>89</v>
      </c>
      <c r="K2" s="46">
        <f t="shared" ref="K2:AP2" si="29">$K$10*K1*K1+$K$11*K1+$K$9</f>
        <v>0</v>
      </c>
      <c r="L2" s="53">
        <f t="shared" si="29"/>
        <v>1.3299999999999998</v>
      </c>
      <c r="M2" s="53">
        <f t="shared" si="29"/>
        <v>2.5199999999999996</v>
      </c>
      <c r="N2" s="53">
        <f t="shared" si="29"/>
        <v>3.5699999999999994</v>
      </c>
      <c r="O2" s="53">
        <f t="shared" si="29"/>
        <v>4.4799999999999995</v>
      </c>
      <c r="P2" s="53">
        <f t="shared" si="29"/>
        <v>5.25</v>
      </c>
      <c r="Q2" s="53">
        <f t="shared" si="29"/>
        <v>5.8799999999999981</v>
      </c>
      <c r="R2" s="53">
        <f t="shared" si="29"/>
        <v>6.3699999999999992</v>
      </c>
      <c r="S2" s="53">
        <f t="shared" si="29"/>
        <v>6.7199999999999989</v>
      </c>
      <c r="T2" s="53">
        <f t="shared" si="29"/>
        <v>6.9299999999999988</v>
      </c>
      <c r="U2" s="53">
        <f t="shared" si="29"/>
        <v>6.9999999999999991</v>
      </c>
      <c r="V2" s="53">
        <f t="shared" si="29"/>
        <v>6.9299999999999979</v>
      </c>
      <c r="W2" s="53">
        <f t="shared" si="29"/>
        <v>6.7199999999999953</v>
      </c>
      <c r="X2" s="53">
        <f t="shared" si="29"/>
        <v>6.3699999999999974</v>
      </c>
      <c r="Y2" s="53">
        <f t="shared" si="29"/>
        <v>5.8799999999999972</v>
      </c>
      <c r="Z2" s="53">
        <f t="shared" si="29"/>
        <v>5.25</v>
      </c>
      <c r="AA2" s="53">
        <f t="shared" si="29"/>
        <v>4.4799999999999969</v>
      </c>
      <c r="AB2" s="53">
        <f t="shared" si="29"/>
        <v>3.5699999999999932</v>
      </c>
      <c r="AC2" s="53">
        <f t="shared" si="29"/>
        <v>2.519999999999996</v>
      </c>
      <c r="AD2" s="53">
        <f t="shared" si="29"/>
        <v>1.3299999999999947</v>
      </c>
      <c r="AE2" s="53">
        <f t="shared" si="29"/>
        <v>-3.5527136788005009E-15</v>
      </c>
      <c r="AF2" s="53">
        <f t="shared" si="29"/>
        <v>-1.470000000000006</v>
      </c>
      <c r="AG2" s="53">
        <f t="shared" si="29"/>
        <v>-3.0800000000000054</v>
      </c>
      <c r="AH2" s="53">
        <f t="shared" si="29"/>
        <v>-4.8300000000000054</v>
      </c>
      <c r="AI2" s="53">
        <f t="shared" si="29"/>
        <v>-6.7200000000000131</v>
      </c>
      <c r="AJ2" s="53">
        <f t="shared" si="29"/>
        <v>-8.7500000000000071</v>
      </c>
      <c r="AK2" s="53">
        <f t="shared" si="29"/>
        <v>-10.920000000000009</v>
      </c>
      <c r="AL2" s="53">
        <f t="shared" si="29"/>
        <v>-13.230000000000004</v>
      </c>
      <c r="AM2" s="53">
        <f t="shared" si="29"/>
        <v>-15.680000000000007</v>
      </c>
      <c r="AN2" s="53">
        <f t="shared" si="29"/>
        <v>-18.27000000000001</v>
      </c>
      <c r="AO2" s="53">
        <f t="shared" si="29"/>
        <v>-21</v>
      </c>
      <c r="AP2" s="53">
        <f t="shared" si="29"/>
        <v>-23.870000000000012</v>
      </c>
      <c r="AQ2" s="53">
        <f t="shared" ref="AQ2:BV2" si="30">$K$10*AQ1*AQ1+$K$11*AQ1+$K$9</f>
        <v>-26.88000000000001</v>
      </c>
      <c r="AR2" s="53">
        <f t="shared" si="30"/>
        <v>-30.030000000000008</v>
      </c>
      <c r="AS2" s="53">
        <f t="shared" si="30"/>
        <v>-33.320000000000022</v>
      </c>
      <c r="AT2" s="53">
        <f t="shared" si="30"/>
        <v>-36.75</v>
      </c>
      <c r="AU2" s="53">
        <f t="shared" si="30"/>
        <v>-40.320000000000014</v>
      </c>
      <c r="AV2" s="53">
        <f t="shared" si="30"/>
        <v>-44.030000000000015</v>
      </c>
      <c r="AW2" s="53">
        <f t="shared" si="30"/>
        <v>-47.880000000000017</v>
      </c>
      <c r="AX2" s="53">
        <f t="shared" si="30"/>
        <v>-51.870000000000019</v>
      </c>
      <c r="AY2" s="53">
        <f t="shared" si="30"/>
        <v>-56.000000000000014</v>
      </c>
      <c r="AZ2" s="53">
        <f t="shared" si="30"/>
        <v>-60.27</v>
      </c>
      <c r="BA2" s="53">
        <f t="shared" si="30"/>
        <v>-64.680000000000021</v>
      </c>
      <c r="BB2" s="53">
        <f t="shared" si="30"/>
        <v>-69.230000000000018</v>
      </c>
      <c r="BC2" s="53">
        <f t="shared" si="30"/>
        <v>-73.920000000000016</v>
      </c>
      <c r="BD2" s="53">
        <f t="shared" si="30"/>
        <v>-78.750000000000028</v>
      </c>
      <c r="BE2" s="53">
        <f t="shared" si="30"/>
        <v>-83.720000000000013</v>
      </c>
      <c r="BF2" s="53">
        <f t="shared" si="30"/>
        <v>-88.830000000000027</v>
      </c>
      <c r="BG2" s="53">
        <f t="shared" si="30"/>
        <v>-94.080000000000041</v>
      </c>
      <c r="BH2" s="53">
        <f t="shared" si="30"/>
        <v>-99.470000000000027</v>
      </c>
      <c r="BI2" s="53">
        <f t="shared" si="30"/>
        <v>-105.00000000000003</v>
      </c>
      <c r="BJ2" s="53">
        <f t="shared" si="30"/>
        <v>-110.67000000000003</v>
      </c>
      <c r="BK2" s="53">
        <f t="shared" si="30"/>
        <v>-116.48000000000003</v>
      </c>
      <c r="BL2" s="53">
        <f t="shared" si="30"/>
        <v>-122.43000000000004</v>
      </c>
      <c r="BM2" s="53">
        <f t="shared" si="30"/>
        <v>-128.52000000000001</v>
      </c>
      <c r="BN2" s="53">
        <f t="shared" si="30"/>
        <v>-134.75000000000003</v>
      </c>
      <c r="BO2" s="53">
        <f t="shared" si="30"/>
        <v>-141.12</v>
      </c>
      <c r="BP2" s="53">
        <f t="shared" si="30"/>
        <v>-147.63</v>
      </c>
      <c r="BQ2" s="53">
        <f t="shared" si="30"/>
        <v>-154.28000000000003</v>
      </c>
      <c r="BR2" s="53">
        <f t="shared" si="30"/>
        <v>-161.07000000000005</v>
      </c>
      <c r="BS2" s="53">
        <f t="shared" si="30"/>
        <v>-168</v>
      </c>
      <c r="BT2" s="53">
        <f t="shared" si="30"/>
        <v>-175.07000000000005</v>
      </c>
      <c r="BU2" s="53">
        <f t="shared" si="30"/>
        <v>-182.28000000000003</v>
      </c>
      <c r="BV2" s="53">
        <f t="shared" si="30"/>
        <v>-189.63</v>
      </c>
      <c r="BW2" s="53">
        <f t="shared" ref="BW2:CM2" si="31">$K$10*BW1*BW1+$K$11*BW1+$K$9</f>
        <v>-197.12000000000003</v>
      </c>
      <c r="BX2" s="53">
        <f t="shared" si="31"/>
        <v>-204.75000000000006</v>
      </c>
      <c r="BY2" s="53">
        <f t="shared" si="31"/>
        <v>-212.52000000000004</v>
      </c>
      <c r="BZ2" s="53">
        <f t="shared" si="31"/>
        <v>-220.43</v>
      </c>
      <c r="CA2" s="53">
        <f t="shared" si="31"/>
        <v>-228.48000000000008</v>
      </c>
      <c r="CB2" s="53">
        <f t="shared" si="31"/>
        <v>-236.67</v>
      </c>
      <c r="CC2" s="53">
        <f t="shared" si="31"/>
        <v>-245</v>
      </c>
      <c r="CD2" s="53">
        <f t="shared" si="31"/>
        <v>-253.47000000000008</v>
      </c>
      <c r="CE2" s="53">
        <f t="shared" si="31"/>
        <v>-262.08000000000004</v>
      </c>
      <c r="CF2" s="53">
        <f t="shared" si="31"/>
        <v>-270.83000000000004</v>
      </c>
      <c r="CG2" s="53">
        <f t="shared" si="31"/>
        <v>-279.72000000000003</v>
      </c>
      <c r="CH2" s="53">
        <f t="shared" si="31"/>
        <v>-288.75000000000006</v>
      </c>
      <c r="CI2" s="53">
        <f t="shared" si="31"/>
        <v>-297.92000000000007</v>
      </c>
      <c r="CJ2" s="53">
        <f t="shared" si="31"/>
        <v>-307.23</v>
      </c>
      <c r="CK2" s="53">
        <f t="shared" si="31"/>
        <v>-316.68000000000006</v>
      </c>
      <c r="CL2" s="53">
        <f t="shared" si="31"/>
        <v>-326.27</v>
      </c>
      <c r="CM2" s="53">
        <f t="shared" si="31"/>
        <v>-336.00000000000006</v>
      </c>
    </row>
    <row r="3" spans="1:91" x14ac:dyDescent="0.25">
      <c r="A3" s="51"/>
      <c r="B3" s="51" t="s">
        <v>24</v>
      </c>
      <c r="C3" s="51"/>
      <c r="D3" s="59">
        <v>19</v>
      </c>
      <c r="E3" s="13"/>
      <c r="F3" s="14"/>
      <c r="G3" s="15"/>
      <c r="H3" s="14"/>
    </row>
    <row r="4" spans="1:91" ht="13" x14ac:dyDescent="0.3">
      <c r="A4" s="64" t="str">
        <f>B4&amp;", "&amp;C4</f>
        <v>Aroma Mix, Price</v>
      </c>
      <c r="B4" s="44" t="s">
        <v>77</v>
      </c>
      <c r="C4" s="44" t="s">
        <v>24</v>
      </c>
      <c r="D4" s="20">
        <v>22</v>
      </c>
      <c r="E4" s="20">
        <v>-3</v>
      </c>
      <c r="F4" s="20">
        <v>3</v>
      </c>
      <c r="G4" s="20">
        <v>6</v>
      </c>
      <c r="H4" s="55">
        <v>8.4507042253521121</v>
      </c>
      <c r="J4" s="67" t="str">
        <f>'Utility Curve'!B1</f>
        <v>Vitamins (hyg)</v>
      </c>
    </row>
    <row r="5" spans="1:91" ht="13" x14ac:dyDescent="0.3">
      <c r="A5" s="64" t="str">
        <f t="shared" ref="A5:A68" si="32">B5&amp;", "&amp;C5</f>
        <v>Filler, Price</v>
      </c>
      <c r="B5" s="44" t="s">
        <v>4</v>
      </c>
      <c r="C5" s="44" t="s">
        <v>24</v>
      </c>
      <c r="D5" s="20" t="s">
        <v>23</v>
      </c>
      <c r="E5" s="20">
        <v>0</v>
      </c>
      <c r="F5" s="20">
        <v>0</v>
      </c>
      <c r="G5" s="20">
        <v>0</v>
      </c>
      <c r="H5" s="55">
        <v>0</v>
      </c>
      <c r="J5" s="67" t="str">
        <f>'Utility Curve'!B2</f>
        <v>Price</v>
      </c>
    </row>
    <row r="6" spans="1:91" x14ac:dyDescent="0.25">
      <c r="A6" s="64" t="str">
        <f t="shared" si="32"/>
        <v>Fruits, Price</v>
      </c>
      <c r="B6" s="44" t="s">
        <v>1</v>
      </c>
      <c r="C6" s="44" t="s">
        <v>24</v>
      </c>
      <c r="D6" s="20">
        <v>70</v>
      </c>
      <c r="E6" s="20">
        <v>-5</v>
      </c>
      <c r="F6" s="20">
        <v>15</v>
      </c>
      <c r="G6" s="20">
        <v>20</v>
      </c>
      <c r="H6" s="55">
        <v>28.169014084507044</v>
      </c>
    </row>
    <row r="7" spans="1:91" x14ac:dyDescent="0.25">
      <c r="A7" s="64" t="str">
        <f t="shared" si="32"/>
        <v>Minerals, Price</v>
      </c>
      <c r="B7" s="44" t="s">
        <v>3</v>
      </c>
      <c r="C7" s="44" t="s">
        <v>24</v>
      </c>
      <c r="D7" s="20">
        <v>25</v>
      </c>
      <c r="E7" s="20">
        <v>0</v>
      </c>
      <c r="F7" s="20">
        <v>5</v>
      </c>
      <c r="G7" s="20">
        <v>5</v>
      </c>
      <c r="H7" s="55">
        <v>7.042253521126761</v>
      </c>
      <c r="J7" s="2" t="s">
        <v>17</v>
      </c>
      <c r="K7" s="54">
        <f>VLOOKUP(J$4&amp;", "&amp;J$5,Data!$A$4:$H$109,4,FALSE)</f>
        <v>10</v>
      </c>
    </row>
    <row r="8" spans="1:91" x14ac:dyDescent="0.25">
      <c r="A8" s="64" t="str">
        <f t="shared" si="32"/>
        <v>Nectar, Price</v>
      </c>
      <c r="B8" s="44" t="s">
        <v>0</v>
      </c>
      <c r="C8" s="44" t="s">
        <v>24</v>
      </c>
      <c r="D8" s="20">
        <v>40</v>
      </c>
      <c r="E8" s="20">
        <v>0</v>
      </c>
      <c r="F8" s="20">
        <v>30</v>
      </c>
      <c r="G8" s="20">
        <v>30</v>
      </c>
      <c r="H8" s="55">
        <v>42.25352112676056</v>
      </c>
      <c r="J8" s="2" t="s">
        <v>21</v>
      </c>
      <c r="K8" s="54">
        <f>VLOOKUP(J$4&amp;", "&amp;J$5,Data!$A$4:$H$109,6,FALSE)</f>
        <v>7</v>
      </c>
    </row>
    <row r="9" spans="1:91" x14ac:dyDescent="0.25">
      <c r="A9" s="64" t="str">
        <f t="shared" si="32"/>
        <v>Seasoning, Price</v>
      </c>
      <c r="B9" s="44" t="s">
        <v>2</v>
      </c>
      <c r="C9" s="44" t="s">
        <v>24</v>
      </c>
      <c r="D9" s="20">
        <v>20</v>
      </c>
      <c r="E9" s="20">
        <v>-3</v>
      </c>
      <c r="F9" s="20">
        <v>7</v>
      </c>
      <c r="G9" s="20">
        <v>10</v>
      </c>
      <c r="H9" s="55">
        <v>14.084507042253522</v>
      </c>
      <c r="J9" s="2" t="s">
        <v>85</v>
      </c>
      <c r="K9" s="54">
        <f>VLOOKUP(J$4&amp;", "&amp;J$5,Data!$A$4:$H$109,5,FALSE)</f>
        <v>0</v>
      </c>
    </row>
    <row r="10" spans="1:91" x14ac:dyDescent="0.25">
      <c r="A10" s="52" t="s">
        <v>25</v>
      </c>
      <c r="B10" s="52" t="s">
        <v>25</v>
      </c>
      <c r="C10" s="52"/>
      <c r="D10" s="60">
        <v>25</v>
      </c>
      <c r="E10" s="25"/>
      <c r="F10" s="25"/>
      <c r="G10" s="25"/>
      <c r="H10" s="57"/>
      <c r="J10" s="2" t="s">
        <v>86</v>
      </c>
      <c r="K10" s="56">
        <f>(K9-K8)/(K7*K7)</f>
        <v>-7.0000000000000007E-2</v>
      </c>
    </row>
    <row r="11" spans="1:91" x14ac:dyDescent="0.25">
      <c r="A11" s="64" t="str">
        <f t="shared" si="32"/>
        <v>Aroma Mix, Health</v>
      </c>
      <c r="B11" s="44" t="s">
        <v>77</v>
      </c>
      <c r="C11" s="44" t="s">
        <v>25</v>
      </c>
      <c r="D11" s="20">
        <v>18</v>
      </c>
      <c r="E11" s="20">
        <v>-3</v>
      </c>
      <c r="F11" s="20">
        <v>3</v>
      </c>
      <c r="G11" s="20">
        <v>6</v>
      </c>
      <c r="H11" s="55">
        <v>7.6923076923076925</v>
      </c>
      <c r="J11" s="2" t="s">
        <v>87</v>
      </c>
      <c r="K11" s="56">
        <f>2*(K8-K9)/K7</f>
        <v>1.4</v>
      </c>
    </row>
    <row r="12" spans="1:91" x14ac:dyDescent="0.25">
      <c r="A12" s="64" t="str">
        <f t="shared" si="32"/>
        <v>Filler, Health</v>
      </c>
      <c r="B12" s="10" t="s">
        <v>4</v>
      </c>
      <c r="C12" s="10" t="s">
        <v>25</v>
      </c>
      <c r="D12" s="20" t="s">
        <v>23</v>
      </c>
      <c r="E12" s="28">
        <v>0</v>
      </c>
      <c r="F12" s="28">
        <v>0</v>
      </c>
      <c r="G12" s="28">
        <v>0</v>
      </c>
      <c r="H12" s="58">
        <v>0</v>
      </c>
    </row>
    <row r="13" spans="1:91" x14ac:dyDescent="0.25">
      <c r="A13" s="64" t="str">
        <f t="shared" si="32"/>
        <v>Fruits, Health</v>
      </c>
      <c r="B13" s="10" t="s">
        <v>1</v>
      </c>
      <c r="C13" s="10" t="s">
        <v>25</v>
      </c>
      <c r="D13" s="28">
        <v>70</v>
      </c>
      <c r="E13" s="28">
        <v>-5</v>
      </c>
      <c r="F13" s="28">
        <v>15</v>
      </c>
      <c r="G13" s="28">
        <v>20</v>
      </c>
      <c r="H13" s="58">
        <v>25.641025641025639</v>
      </c>
      <c r="J13" s="66" t="s">
        <v>90</v>
      </c>
    </row>
    <row r="14" spans="1:91" x14ac:dyDescent="0.25">
      <c r="A14" s="64" t="str">
        <f t="shared" si="32"/>
        <v>Minerals, Health</v>
      </c>
      <c r="B14" s="10" t="s">
        <v>3</v>
      </c>
      <c r="C14" s="10" t="s">
        <v>25</v>
      </c>
      <c r="D14" s="28">
        <v>30</v>
      </c>
      <c r="E14" s="28">
        <v>0</v>
      </c>
      <c r="F14" s="28">
        <v>10</v>
      </c>
      <c r="G14" s="28">
        <v>10</v>
      </c>
      <c r="H14" s="58">
        <v>12.820512820512819</v>
      </c>
      <c r="J14" s="45" t="s">
        <v>77</v>
      </c>
    </row>
    <row r="15" spans="1:91" x14ac:dyDescent="0.25">
      <c r="A15" s="64" t="str">
        <f t="shared" si="32"/>
        <v>Nectar, Health</v>
      </c>
      <c r="B15" s="10" t="s">
        <v>0</v>
      </c>
      <c r="C15" s="10" t="s">
        <v>25</v>
      </c>
      <c r="D15" s="28">
        <v>45</v>
      </c>
      <c r="E15" s="28">
        <v>0</v>
      </c>
      <c r="F15" s="28">
        <v>35</v>
      </c>
      <c r="G15" s="28">
        <v>35</v>
      </c>
      <c r="H15" s="58">
        <v>44.871794871794876</v>
      </c>
      <c r="J15" s="45" t="s">
        <v>4</v>
      </c>
    </row>
    <row r="16" spans="1:91" x14ac:dyDescent="0.25">
      <c r="A16" s="64" t="str">
        <f t="shared" si="32"/>
        <v>Seasoning, Health</v>
      </c>
      <c r="B16" s="10" t="s">
        <v>2</v>
      </c>
      <c r="C16" s="10" t="s">
        <v>25</v>
      </c>
      <c r="D16" s="28">
        <v>15</v>
      </c>
      <c r="E16" s="28">
        <v>-3</v>
      </c>
      <c r="F16" s="28">
        <v>4</v>
      </c>
      <c r="G16" s="28">
        <v>7</v>
      </c>
      <c r="H16" s="58">
        <v>8.9743589743589745</v>
      </c>
      <c r="J16" s="45" t="s">
        <v>1</v>
      </c>
    </row>
    <row r="17" spans="1:10" x14ac:dyDescent="0.25">
      <c r="A17" s="51" t="s">
        <v>26</v>
      </c>
      <c r="B17" s="51" t="s">
        <v>26</v>
      </c>
      <c r="C17" s="51"/>
      <c r="D17" s="60">
        <v>27</v>
      </c>
      <c r="E17" s="25"/>
      <c r="F17" s="25"/>
      <c r="G17" s="25"/>
      <c r="H17" s="57"/>
      <c r="J17" s="45" t="s">
        <v>3</v>
      </c>
    </row>
    <row r="18" spans="1:10" x14ac:dyDescent="0.25">
      <c r="A18" s="64" t="str">
        <f t="shared" si="32"/>
        <v>Aroma Mix, Functional</v>
      </c>
      <c r="B18" s="44" t="s">
        <v>77</v>
      </c>
      <c r="C18" s="44" t="s">
        <v>26</v>
      </c>
      <c r="D18" s="28">
        <v>22</v>
      </c>
      <c r="E18" s="28">
        <v>-3</v>
      </c>
      <c r="F18" s="28">
        <v>3</v>
      </c>
      <c r="G18" s="28">
        <v>6</v>
      </c>
      <c r="H18" s="58">
        <v>7.8947368421052628</v>
      </c>
      <c r="J18" s="45" t="s">
        <v>0</v>
      </c>
    </row>
    <row r="19" spans="1:10" x14ac:dyDescent="0.25">
      <c r="A19" s="64" t="str">
        <f t="shared" si="32"/>
        <v>Filler, Functional</v>
      </c>
      <c r="B19" s="10" t="s">
        <v>4</v>
      </c>
      <c r="C19" s="10" t="s">
        <v>26</v>
      </c>
      <c r="D19" s="20" t="s">
        <v>23</v>
      </c>
      <c r="E19" s="28">
        <v>0</v>
      </c>
      <c r="F19" s="28">
        <v>0</v>
      </c>
      <c r="G19" s="28">
        <v>0</v>
      </c>
      <c r="H19" s="58">
        <v>0</v>
      </c>
      <c r="J19" s="47" t="s">
        <v>2</v>
      </c>
    </row>
    <row r="20" spans="1:10" x14ac:dyDescent="0.25">
      <c r="A20" s="64" t="str">
        <f t="shared" si="32"/>
        <v>Fruits, Functional</v>
      </c>
      <c r="B20" s="10" t="s">
        <v>1</v>
      </c>
      <c r="C20" s="10" t="s">
        <v>26</v>
      </c>
      <c r="D20" s="28">
        <v>70</v>
      </c>
      <c r="E20" s="28">
        <v>-5</v>
      </c>
      <c r="F20" s="28">
        <v>15</v>
      </c>
      <c r="G20" s="28">
        <v>20</v>
      </c>
      <c r="H20" s="58">
        <v>26.315789473684209</v>
      </c>
      <c r="J20" s="47" t="s">
        <v>9</v>
      </c>
    </row>
    <row r="21" spans="1:10" x14ac:dyDescent="0.25">
      <c r="A21" s="64" t="str">
        <f t="shared" si="32"/>
        <v>Minerals, Functional</v>
      </c>
      <c r="B21" s="10" t="s">
        <v>3</v>
      </c>
      <c r="C21" s="10" t="s">
        <v>26</v>
      </c>
      <c r="D21" s="28">
        <v>25</v>
      </c>
      <c r="E21" s="28">
        <v>0</v>
      </c>
      <c r="F21" s="28">
        <v>5</v>
      </c>
      <c r="G21" s="28">
        <v>5</v>
      </c>
      <c r="H21" s="58">
        <v>6.5789473684210522</v>
      </c>
      <c r="J21" s="47" t="s">
        <v>7</v>
      </c>
    </row>
    <row r="22" spans="1:10" x14ac:dyDescent="0.25">
      <c r="A22" s="64" t="str">
        <f t="shared" si="32"/>
        <v>Nectar, Functional</v>
      </c>
      <c r="B22" s="10" t="s">
        <v>0</v>
      </c>
      <c r="C22" s="10" t="s">
        <v>26</v>
      </c>
      <c r="D22" s="28">
        <v>45</v>
      </c>
      <c r="E22" s="28">
        <v>0</v>
      </c>
      <c r="F22" s="28">
        <v>35</v>
      </c>
      <c r="G22" s="28">
        <v>35</v>
      </c>
      <c r="H22" s="58">
        <v>46.05263157894737</v>
      </c>
      <c r="J22" s="47" t="s">
        <v>10</v>
      </c>
    </row>
    <row r="23" spans="1:10" x14ac:dyDescent="0.25">
      <c r="A23" s="64" t="str">
        <f t="shared" si="32"/>
        <v>Seasoning, Functional</v>
      </c>
      <c r="B23" s="10" t="s">
        <v>2</v>
      </c>
      <c r="C23" s="10" t="s">
        <v>26</v>
      </c>
      <c r="D23" s="28">
        <v>20</v>
      </c>
      <c r="E23" s="28">
        <v>-3</v>
      </c>
      <c r="F23" s="28">
        <v>7</v>
      </c>
      <c r="G23" s="28">
        <v>10</v>
      </c>
      <c r="H23" s="58">
        <v>13.157894736842104</v>
      </c>
      <c r="J23" s="47" t="s">
        <v>5</v>
      </c>
    </row>
    <row r="24" spans="1:10" x14ac:dyDescent="0.25">
      <c r="A24" s="51" t="s">
        <v>27</v>
      </c>
      <c r="B24" s="51" t="s">
        <v>27</v>
      </c>
      <c r="C24" s="51"/>
      <c r="D24" s="60">
        <v>29</v>
      </c>
      <c r="E24" s="25"/>
      <c r="F24" s="25"/>
      <c r="G24" s="25"/>
      <c r="H24" s="57"/>
      <c r="J24" s="47" t="s">
        <v>6</v>
      </c>
    </row>
    <row r="25" spans="1:10" x14ac:dyDescent="0.25">
      <c r="A25" s="64" t="str">
        <f t="shared" si="32"/>
        <v>Aroma Mix, Connoisseur</v>
      </c>
      <c r="B25" s="44" t="s">
        <v>77</v>
      </c>
      <c r="C25" s="44" t="s">
        <v>27</v>
      </c>
      <c r="D25" s="28">
        <v>25</v>
      </c>
      <c r="E25" s="28">
        <v>-3</v>
      </c>
      <c r="F25" s="28">
        <v>8</v>
      </c>
      <c r="G25" s="28">
        <v>11</v>
      </c>
      <c r="H25" s="58">
        <v>11.956521739130435</v>
      </c>
      <c r="J25" s="47" t="s">
        <v>213</v>
      </c>
    </row>
    <row r="26" spans="1:10" x14ac:dyDescent="0.25">
      <c r="A26" s="64" t="str">
        <f t="shared" si="32"/>
        <v>Filler, Connoisseur</v>
      </c>
      <c r="B26" s="10" t="s">
        <v>4</v>
      </c>
      <c r="C26" s="10" t="s">
        <v>27</v>
      </c>
      <c r="D26" s="20" t="s">
        <v>23</v>
      </c>
      <c r="E26" s="28">
        <v>0</v>
      </c>
      <c r="F26" s="28">
        <v>0</v>
      </c>
      <c r="G26" s="28">
        <v>0</v>
      </c>
      <c r="H26" s="58">
        <v>0</v>
      </c>
      <c r="J26" s="47" t="s">
        <v>11</v>
      </c>
    </row>
    <row r="27" spans="1:10" x14ac:dyDescent="0.25">
      <c r="A27" s="64" t="str">
        <f t="shared" si="32"/>
        <v>Fruits, Connoisseur</v>
      </c>
      <c r="B27" s="10" t="s">
        <v>1</v>
      </c>
      <c r="C27" s="10" t="s">
        <v>27</v>
      </c>
      <c r="D27" s="28">
        <v>70</v>
      </c>
      <c r="E27" s="28">
        <v>-5</v>
      </c>
      <c r="F27" s="28">
        <v>15</v>
      </c>
      <c r="G27" s="28">
        <v>20</v>
      </c>
      <c r="H27" s="58">
        <v>21.739130434782609</v>
      </c>
      <c r="J27" s="47" t="s">
        <v>15</v>
      </c>
    </row>
    <row r="28" spans="1:10" x14ac:dyDescent="0.25">
      <c r="A28" s="64" t="str">
        <f t="shared" si="32"/>
        <v>Minerals, Connoisseur</v>
      </c>
      <c r="B28" s="10" t="s">
        <v>3</v>
      </c>
      <c r="C28" s="10" t="s">
        <v>27</v>
      </c>
      <c r="D28" s="28">
        <v>25</v>
      </c>
      <c r="E28" s="28">
        <v>0</v>
      </c>
      <c r="F28" s="28">
        <v>5</v>
      </c>
      <c r="G28" s="28">
        <v>5</v>
      </c>
      <c r="H28" s="58">
        <v>5.4347826086956523</v>
      </c>
      <c r="J28" s="47" t="s">
        <v>14</v>
      </c>
    </row>
    <row r="29" spans="1:10" x14ac:dyDescent="0.25">
      <c r="A29" s="64" t="str">
        <f t="shared" si="32"/>
        <v>Nectar, Connoisseur</v>
      </c>
      <c r="B29" s="10" t="s">
        <v>0</v>
      </c>
      <c r="C29" s="10" t="s">
        <v>27</v>
      </c>
      <c r="D29" s="28">
        <v>55</v>
      </c>
      <c r="E29" s="28">
        <v>0</v>
      </c>
      <c r="F29" s="28">
        <v>45</v>
      </c>
      <c r="G29" s="28">
        <v>45</v>
      </c>
      <c r="H29" s="58">
        <v>48.913043478260867</v>
      </c>
      <c r="J29" s="47" t="s">
        <v>12</v>
      </c>
    </row>
    <row r="30" spans="1:10" x14ac:dyDescent="0.25">
      <c r="A30" s="64" t="str">
        <f t="shared" si="32"/>
        <v>Seasoning, Connoisseur</v>
      </c>
      <c r="B30" s="10" t="s">
        <v>2</v>
      </c>
      <c r="C30" s="10" t="s">
        <v>27</v>
      </c>
      <c r="D30" s="28">
        <v>22</v>
      </c>
      <c r="E30" s="28">
        <v>-3</v>
      </c>
      <c r="F30" s="28">
        <v>8</v>
      </c>
      <c r="G30" s="28">
        <v>11</v>
      </c>
      <c r="H30" s="58">
        <v>11.956521739130435</v>
      </c>
      <c r="J30" s="47" t="s">
        <v>13</v>
      </c>
    </row>
    <row r="31" spans="1:10" x14ac:dyDescent="0.25">
      <c r="A31" s="51" t="s">
        <v>76</v>
      </c>
      <c r="B31" s="51" t="s">
        <v>76</v>
      </c>
      <c r="C31" s="51"/>
      <c r="D31" s="60">
        <f>D24+D17+D10+D3</f>
        <v>100</v>
      </c>
      <c r="E31" s="25"/>
      <c r="F31" s="25"/>
      <c r="G31" s="25"/>
      <c r="H31" s="57"/>
      <c r="J31" s="47" t="s">
        <v>214</v>
      </c>
    </row>
    <row r="32" spans="1:10" x14ac:dyDescent="0.25">
      <c r="A32" s="64" t="str">
        <f t="shared" si="32"/>
        <v>Aroma Mix, ALL</v>
      </c>
      <c r="B32" s="44" t="s">
        <v>77</v>
      </c>
      <c r="C32" s="44" t="s">
        <v>76</v>
      </c>
      <c r="D32" s="33">
        <f>($D$3*D4+$D$10*D11+$D$17*D18+$D$24*D25)/100</f>
        <v>21.87</v>
      </c>
      <c r="E32" s="33">
        <f>($D$3*E4+$D$10*E11+$D$17*E18+$D$24*E25)/100</f>
        <v>-3</v>
      </c>
      <c r="F32" s="33">
        <f>($D$3*F4+$D$10*F11+$D$17*F18+$D$24*F25)/100</f>
        <v>4.45</v>
      </c>
      <c r="G32" s="33">
        <f>($D$3*G4+$D$10*G11+$D$17*G18+$D$24*G25)/100</f>
        <v>7.45</v>
      </c>
      <c r="H32" s="58">
        <f>($D$3*H4+$D$10*H11+$D$17*H18+$D$24*H25)/100</f>
        <v>9.1276809776100727</v>
      </c>
    </row>
    <row r="33" spans="1:10" x14ac:dyDescent="0.25">
      <c r="A33" s="64" t="str">
        <f t="shared" si="32"/>
        <v>Filler, ALL</v>
      </c>
      <c r="B33" s="10" t="s">
        <v>4</v>
      </c>
      <c r="C33" s="10" t="s">
        <v>76</v>
      </c>
      <c r="D33" s="36" t="s">
        <v>23</v>
      </c>
      <c r="E33" s="33">
        <v>0</v>
      </c>
      <c r="F33" s="33">
        <v>0</v>
      </c>
      <c r="G33" s="33" t="s">
        <v>23</v>
      </c>
      <c r="H33" s="58">
        <v>0</v>
      </c>
      <c r="J33" s="65" t="s">
        <v>95</v>
      </c>
    </row>
    <row r="34" spans="1:10" x14ac:dyDescent="0.25">
      <c r="A34" s="64" t="str">
        <f t="shared" si="32"/>
        <v>Fruits, ALL</v>
      </c>
      <c r="B34" s="10" t="s">
        <v>1</v>
      </c>
      <c r="C34" s="10" t="s">
        <v>76</v>
      </c>
      <c r="D34" s="33">
        <f t="shared" ref="D34:H37" si="33">($D$3*D6+$D$10*D13+$D$17*D20+$D$24*D27)/100</f>
        <v>70</v>
      </c>
      <c r="E34" s="33">
        <f t="shared" si="33"/>
        <v>-5</v>
      </c>
      <c r="F34" s="33">
        <f t="shared" si="33"/>
        <v>15</v>
      </c>
      <c r="G34" s="33">
        <f t="shared" si="33"/>
        <v>20</v>
      </c>
      <c r="H34" s="58">
        <f t="shared" si="33"/>
        <v>25.171980070294438</v>
      </c>
      <c r="J34" s="63" t="s">
        <v>76</v>
      </c>
    </row>
    <row r="35" spans="1:10" x14ac:dyDescent="0.25">
      <c r="A35" s="64" t="str">
        <f t="shared" si="32"/>
        <v>Minerals, ALL</v>
      </c>
      <c r="B35" s="10" t="s">
        <v>3</v>
      </c>
      <c r="C35" s="10" t="s">
        <v>76</v>
      </c>
      <c r="D35" s="33">
        <f t="shared" si="33"/>
        <v>26.25</v>
      </c>
      <c r="E35" s="33">
        <f t="shared" si="33"/>
        <v>0</v>
      </c>
      <c r="F35" s="33">
        <f t="shared" si="33"/>
        <v>6.25</v>
      </c>
      <c r="G35" s="33">
        <f t="shared" si="33"/>
        <v>6.25</v>
      </c>
      <c r="H35" s="58">
        <f t="shared" si="33"/>
        <v>7.8955591201377127</v>
      </c>
      <c r="J35" s="63" t="s">
        <v>24</v>
      </c>
    </row>
    <row r="36" spans="1:10" x14ac:dyDescent="0.25">
      <c r="A36" s="64" t="str">
        <f t="shared" si="32"/>
        <v>Nectar, ALL</v>
      </c>
      <c r="B36" s="10" t="s">
        <v>0</v>
      </c>
      <c r="C36" s="10" t="s">
        <v>76</v>
      </c>
      <c r="D36" s="33">
        <f t="shared" si="33"/>
        <v>46.95</v>
      </c>
      <c r="E36" s="33">
        <f t="shared" si="33"/>
        <v>0</v>
      </c>
      <c r="F36" s="33">
        <f t="shared" si="33"/>
        <v>36.950000000000003</v>
      </c>
      <c r="G36" s="33">
        <f t="shared" si="33"/>
        <v>36.950000000000003</v>
      </c>
      <c r="H36" s="58">
        <f t="shared" si="33"/>
        <v>45.86511086704467</v>
      </c>
      <c r="J36" s="68" t="str">
        <f>IF(OR(J$4=J$16,J$4=J$17,J$4=J$18,J$4=J$19,J$4=J$15,J$4=J$14),"Health",IF(OR(J$4=J$20,J$4=J$21,J$4=J$22,J$4=J$23,J$4=J$24,J$4=J$25),"Well Being","Family"))</f>
        <v>Family</v>
      </c>
    </row>
    <row r="37" spans="1:10" x14ac:dyDescent="0.25">
      <c r="A37" s="64" t="str">
        <f t="shared" si="32"/>
        <v>Seasoning, ALL</v>
      </c>
      <c r="B37" s="10" t="s">
        <v>2</v>
      </c>
      <c r="C37" s="10" t="s">
        <v>76</v>
      </c>
      <c r="D37" s="33">
        <f t="shared" si="33"/>
        <v>19.329999999999998</v>
      </c>
      <c r="E37" s="33">
        <f t="shared" si="33"/>
        <v>-3</v>
      </c>
      <c r="F37" s="33">
        <f t="shared" si="33"/>
        <v>6.54</v>
      </c>
      <c r="G37" s="33">
        <f t="shared" si="33"/>
        <v>9.5399999999999991</v>
      </c>
      <c r="H37" s="58">
        <f t="shared" si="33"/>
        <v>11.939668964913107</v>
      </c>
      <c r="J37" s="68" t="str">
        <f>IF(OR(J$4=J$16,J$4=J$17,J$4=J$18,J$4=J$19,J$4=J$15,J$4=J$14),"Functional",IF(OR(J$4=J$20,J$4=J$21,J$4=J$22,J$4=J$23,J$4=J$24,J$4=J$25),"Treatment","Beauty"))</f>
        <v>Beauty</v>
      </c>
    </row>
    <row r="38" spans="1:10" x14ac:dyDescent="0.25">
      <c r="A38" s="64"/>
      <c r="B38" s="41" t="s">
        <v>48</v>
      </c>
      <c r="C38" s="41"/>
      <c r="D38" s="41"/>
      <c r="E38" s="41"/>
      <c r="F38" s="41"/>
      <c r="G38" s="41"/>
      <c r="H38" s="41"/>
      <c r="J38" s="68" t="str">
        <f>IF(OR(J$4=J$16,J$4=J$17,J$4=J$18,J$4=J$19,J$4=J$15,J$4=J$14),"Connoisseur",IF(OR(J$4=J$20,J$4=J$21,J$4=J$22,J$4=J$23,J$4=J$24,J$4=J$25),"Nutritionist","Hedonist"))</f>
        <v>Hedonist</v>
      </c>
    </row>
    <row r="39" spans="1:10" x14ac:dyDescent="0.25">
      <c r="A39" s="51" t="s">
        <v>24</v>
      </c>
      <c r="B39" s="51" t="s">
        <v>24</v>
      </c>
      <c r="C39" s="51"/>
      <c r="D39" s="59">
        <v>48</v>
      </c>
      <c r="E39" s="13"/>
      <c r="F39" s="14"/>
      <c r="G39" s="15"/>
      <c r="H39" s="14"/>
    </row>
    <row r="40" spans="1:10" x14ac:dyDescent="0.25">
      <c r="A40" s="64" t="str">
        <f t="shared" si="32"/>
        <v>Curative, Price</v>
      </c>
      <c r="B40" s="44" t="s">
        <v>9</v>
      </c>
      <c r="C40" s="44" t="s">
        <v>24</v>
      </c>
      <c r="D40" s="20">
        <v>28</v>
      </c>
      <c r="E40" s="20">
        <v>-10</v>
      </c>
      <c r="F40" s="20">
        <v>25</v>
      </c>
      <c r="G40" s="20">
        <v>35</v>
      </c>
      <c r="H40" s="55">
        <v>42.68292682926829</v>
      </c>
    </row>
    <row r="41" spans="1:10" x14ac:dyDescent="0.25">
      <c r="A41" s="64" t="str">
        <f t="shared" si="32"/>
        <v>Flavouring, Price</v>
      </c>
      <c r="B41" s="44" t="s">
        <v>7</v>
      </c>
      <c r="C41" s="44" t="s">
        <v>24</v>
      </c>
      <c r="D41" s="20">
        <v>10</v>
      </c>
      <c r="E41" s="20">
        <v>-3</v>
      </c>
      <c r="F41" s="20">
        <v>3</v>
      </c>
      <c r="G41" s="20">
        <v>6</v>
      </c>
      <c r="H41" s="55">
        <v>7.3170731707317067</v>
      </c>
      <c r="J41" s="63"/>
    </row>
    <row r="42" spans="1:10" x14ac:dyDescent="0.25">
      <c r="A42" s="64" t="str">
        <f t="shared" si="32"/>
        <v>Fragrance, Price</v>
      </c>
      <c r="B42" s="44" t="s">
        <v>10</v>
      </c>
      <c r="C42" s="44" t="s">
        <v>24</v>
      </c>
      <c r="D42" s="20">
        <v>5</v>
      </c>
      <c r="E42" s="20">
        <v>0</v>
      </c>
      <c r="F42" s="20">
        <v>5</v>
      </c>
      <c r="G42" s="20">
        <v>5</v>
      </c>
      <c r="H42" s="55">
        <v>6.0975609756097562</v>
      </c>
      <c r="J42" s="63"/>
    </row>
    <row r="43" spans="1:10" x14ac:dyDescent="0.25">
      <c r="A43" s="64" t="str">
        <f t="shared" si="32"/>
        <v>Meat, Price</v>
      </c>
      <c r="B43" s="44" t="s">
        <v>5</v>
      </c>
      <c r="C43" s="44" t="s">
        <v>24</v>
      </c>
      <c r="D43" s="20">
        <v>33</v>
      </c>
      <c r="E43" s="20">
        <v>-5</v>
      </c>
      <c r="F43" s="20">
        <v>10</v>
      </c>
      <c r="G43" s="20">
        <v>15</v>
      </c>
      <c r="H43" s="55">
        <v>18.292682926829269</v>
      </c>
      <c r="J43" s="63"/>
    </row>
    <row r="44" spans="1:10" x14ac:dyDescent="0.25">
      <c r="A44" s="64" t="str">
        <f t="shared" si="32"/>
        <v>Vegetable, Price</v>
      </c>
      <c r="B44" s="44" t="s">
        <v>6</v>
      </c>
      <c r="C44" s="44" t="s">
        <v>24</v>
      </c>
      <c r="D44" s="20">
        <v>37</v>
      </c>
      <c r="E44" s="20">
        <v>-4</v>
      </c>
      <c r="F44" s="20">
        <v>7</v>
      </c>
      <c r="G44" s="20">
        <v>11</v>
      </c>
      <c r="H44" s="55">
        <v>13.414634146341465</v>
      </c>
      <c r="J44" s="63"/>
    </row>
    <row r="45" spans="1:10" x14ac:dyDescent="0.25">
      <c r="A45" s="64" t="str">
        <f t="shared" si="32"/>
        <v>Vitamins (pan), Price</v>
      </c>
      <c r="B45" s="44" t="s">
        <v>213</v>
      </c>
      <c r="C45" s="44" t="s">
        <v>24</v>
      </c>
      <c r="D45" s="20">
        <v>15</v>
      </c>
      <c r="E45" s="20">
        <v>0</v>
      </c>
      <c r="F45" s="20">
        <v>10</v>
      </c>
      <c r="G45" s="20">
        <v>10</v>
      </c>
      <c r="H45" s="55">
        <v>12.195121951219512</v>
      </c>
      <c r="J45" s="63"/>
    </row>
    <row r="46" spans="1:10" x14ac:dyDescent="0.25">
      <c r="A46" s="51" t="s">
        <v>30</v>
      </c>
      <c r="B46" s="51" t="s">
        <v>30</v>
      </c>
      <c r="C46" s="51"/>
      <c r="D46" s="60">
        <v>13</v>
      </c>
      <c r="E46" s="25"/>
      <c r="F46" s="25"/>
      <c r="G46" s="25"/>
      <c r="H46" s="57"/>
      <c r="J46" s="63"/>
    </row>
    <row r="47" spans="1:10" x14ac:dyDescent="0.25">
      <c r="A47" s="64" t="str">
        <f t="shared" si="32"/>
        <v>Curative, Well Being</v>
      </c>
      <c r="B47" s="44" t="s">
        <v>9</v>
      </c>
      <c r="C47" s="44" t="s">
        <v>30</v>
      </c>
      <c r="D47" s="20">
        <v>33</v>
      </c>
      <c r="E47" s="20">
        <v>-10</v>
      </c>
      <c r="F47" s="20">
        <v>30</v>
      </c>
      <c r="G47" s="20">
        <v>40</v>
      </c>
      <c r="H47" s="55">
        <v>47.619047619047613</v>
      </c>
      <c r="J47" s="63"/>
    </row>
    <row r="48" spans="1:10" x14ac:dyDescent="0.25">
      <c r="A48" s="64" t="str">
        <f t="shared" si="32"/>
        <v>Flavouring, Well Being</v>
      </c>
      <c r="B48" s="10" t="s">
        <v>7</v>
      </c>
      <c r="C48" s="10" t="s">
        <v>30</v>
      </c>
      <c r="D48" s="28">
        <v>10</v>
      </c>
      <c r="E48" s="28">
        <v>-3</v>
      </c>
      <c r="F48" s="28">
        <v>3</v>
      </c>
      <c r="G48" s="28">
        <v>6</v>
      </c>
      <c r="H48" s="58">
        <v>7.1428571428571423</v>
      </c>
      <c r="J48" s="63"/>
    </row>
    <row r="49" spans="1:10" x14ac:dyDescent="0.25">
      <c r="A49" s="64" t="str">
        <f t="shared" si="32"/>
        <v>Fragrance, Well Being</v>
      </c>
      <c r="B49" s="10" t="s">
        <v>10</v>
      </c>
      <c r="C49" s="10" t="s">
        <v>30</v>
      </c>
      <c r="D49" s="28">
        <v>5</v>
      </c>
      <c r="E49" s="28">
        <v>0</v>
      </c>
      <c r="F49" s="28">
        <v>5</v>
      </c>
      <c r="G49" s="28">
        <v>5</v>
      </c>
      <c r="H49" s="58">
        <v>5.9523809523809517</v>
      </c>
      <c r="J49" s="63"/>
    </row>
    <row r="50" spans="1:10" x14ac:dyDescent="0.25">
      <c r="A50" s="64" t="str">
        <f t="shared" si="32"/>
        <v>Meat, Well Being</v>
      </c>
      <c r="B50" s="10" t="s">
        <v>5</v>
      </c>
      <c r="C50" s="10" t="s">
        <v>30</v>
      </c>
      <c r="D50" s="28">
        <v>33</v>
      </c>
      <c r="E50" s="28">
        <v>-5</v>
      </c>
      <c r="F50" s="28">
        <v>10</v>
      </c>
      <c r="G50" s="28">
        <v>15</v>
      </c>
      <c r="H50" s="58">
        <v>17.857142857142858</v>
      </c>
      <c r="J50" s="63"/>
    </row>
    <row r="51" spans="1:10" x14ac:dyDescent="0.25">
      <c r="A51" s="64" t="str">
        <f t="shared" si="32"/>
        <v>Vegetable, Well Being</v>
      </c>
      <c r="B51" s="10" t="s">
        <v>6</v>
      </c>
      <c r="C51" s="10" t="s">
        <v>30</v>
      </c>
      <c r="D51" s="28">
        <v>33</v>
      </c>
      <c r="E51" s="28">
        <v>-4</v>
      </c>
      <c r="F51" s="28">
        <v>4</v>
      </c>
      <c r="G51" s="28">
        <v>8</v>
      </c>
      <c r="H51" s="58">
        <v>9.5238095238095237</v>
      </c>
      <c r="J51" s="63"/>
    </row>
    <row r="52" spans="1:10" x14ac:dyDescent="0.25">
      <c r="A52" s="64" t="str">
        <f t="shared" si="32"/>
        <v>Vitamins (pan), Well Being</v>
      </c>
      <c r="B52" s="85" t="s">
        <v>213</v>
      </c>
      <c r="C52" s="10" t="s">
        <v>30</v>
      </c>
      <c r="D52" s="28">
        <v>15</v>
      </c>
      <c r="E52" s="28">
        <v>0</v>
      </c>
      <c r="F52" s="28">
        <v>10</v>
      </c>
      <c r="G52" s="28">
        <v>10</v>
      </c>
      <c r="H52" s="58">
        <v>11.904761904761903</v>
      </c>
      <c r="J52" s="63"/>
    </row>
    <row r="53" spans="1:10" x14ac:dyDescent="0.25">
      <c r="A53" s="51" t="s">
        <v>31</v>
      </c>
      <c r="B53" s="51" t="s">
        <v>31</v>
      </c>
      <c r="C53" s="51"/>
      <c r="D53" s="60">
        <v>22</v>
      </c>
      <c r="E53" s="25"/>
      <c r="F53" s="25"/>
      <c r="G53" s="25"/>
      <c r="H53" s="57"/>
      <c r="J53" s="63"/>
    </row>
    <row r="54" spans="1:10" x14ac:dyDescent="0.25">
      <c r="A54" s="64" t="str">
        <f t="shared" si="32"/>
        <v>Curative, Treatment</v>
      </c>
      <c r="B54" s="10" t="s">
        <v>9</v>
      </c>
      <c r="C54" s="10" t="s">
        <v>31</v>
      </c>
      <c r="D54" s="28">
        <v>50</v>
      </c>
      <c r="E54" s="28">
        <v>-10</v>
      </c>
      <c r="F54" s="28">
        <v>30</v>
      </c>
      <c r="G54" s="28">
        <v>40</v>
      </c>
      <c r="H54" s="58">
        <v>47.619047619047613</v>
      </c>
      <c r="J54" s="63"/>
    </row>
    <row r="55" spans="1:10" x14ac:dyDescent="0.25">
      <c r="A55" s="64" t="str">
        <f t="shared" si="32"/>
        <v>Flavouring, Treatment</v>
      </c>
      <c r="B55" s="10" t="s">
        <v>7</v>
      </c>
      <c r="C55" s="10" t="s">
        <v>31</v>
      </c>
      <c r="D55" s="28">
        <v>10</v>
      </c>
      <c r="E55" s="28">
        <v>-3</v>
      </c>
      <c r="F55" s="28">
        <v>3</v>
      </c>
      <c r="G55" s="28">
        <v>6</v>
      </c>
      <c r="H55" s="58">
        <v>7.1428571428571423</v>
      </c>
      <c r="J55" s="63"/>
    </row>
    <row r="56" spans="1:10" x14ac:dyDescent="0.25">
      <c r="A56" s="64" t="str">
        <f t="shared" si="32"/>
        <v>Fragrance, Treatment</v>
      </c>
      <c r="B56" s="10" t="s">
        <v>10</v>
      </c>
      <c r="C56" s="10" t="s">
        <v>31</v>
      </c>
      <c r="D56" s="28">
        <v>5</v>
      </c>
      <c r="E56" s="28">
        <v>0</v>
      </c>
      <c r="F56" s="28">
        <v>5</v>
      </c>
      <c r="G56" s="28">
        <v>5</v>
      </c>
      <c r="H56" s="58">
        <v>5.9523809523809517</v>
      </c>
      <c r="J56" s="63"/>
    </row>
    <row r="57" spans="1:10" x14ac:dyDescent="0.25">
      <c r="A57" s="64" t="str">
        <f t="shared" si="32"/>
        <v>Meat, Treatment</v>
      </c>
      <c r="B57" s="10" t="s">
        <v>5</v>
      </c>
      <c r="C57" s="10" t="s">
        <v>31</v>
      </c>
      <c r="D57" s="28">
        <v>33</v>
      </c>
      <c r="E57" s="28">
        <v>-5</v>
      </c>
      <c r="F57" s="28">
        <v>10</v>
      </c>
      <c r="G57" s="28">
        <v>15</v>
      </c>
      <c r="H57" s="58">
        <v>17.857142857142858</v>
      </c>
    </row>
    <row r="58" spans="1:10" x14ac:dyDescent="0.25">
      <c r="A58" s="64" t="str">
        <f t="shared" si="32"/>
        <v>Vegetable, Treatment</v>
      </c>
      <c r="B58" s="10" t="s">
        <v>6</v>
      </c>
      <c r="C58" s="10" t="s">
        <v>31</v>
      </c>
      <c r="D58" s="28">
        <v>33</v>
      </c>
      <c r="E58" s="28">
        <v>-4</v>
      </c>
      <c r="F58" s="28">
        <v>4</v>
      </c>
      <c r="G58" s="28">
        <v>8</v>
      </c>
      <c r="H58" s="58">
        <v>9.5238095238095237</v>
      </c>
    </row>
    <row r="59" spans="1:10" x14ac:dyDescent="0.25">
      <c r="A59" s="64" t="str">
        <f t="shared" si="32"/>
        <v>Vitamins (pan), Treatment</v>
      </c>
      <c r="B59" s="85" t="s">
        <v>213</v>
      </c>
      <c r="C59" s="10" t="s">
        <v>31</v>
      </c>
      <c r="D59" s="28">
        <v>15</v>
      </c>
      <c r="E59" s="28">
        <v>0</v>
      </c>
      <c r="F59" s="28">
        <v>10</v>
      </c>
      <c r="G59" s="28">
        <v>10</v>
      </c>
      <c r="H59" s="58">
        <v>11.904761904761903</v>
      </c>
    </row>
    <row r="60" spans="1:10" x14ac:dyDescent="0.25">
      <c r="A60" s="51" t="s">
        <v>32</v>
      </c>
      <c r="B60" s="51" t="s">
        <v>32</v>
      </c>
      <c r="C60" s="51"/>
      <c r="D60" s="60">
        <v>17</v>
      </c>
      <c r="E60" s="25"/>
      <c r="F60" s="25"/>
      <c r="G60" s="25"/>
      <c r="H60" s="57"/>
    </row>
    <row r="61" spans="1:10" x14ac:dyDescent="0.25">
      <c r="A61" s="64" t="str">
        <f t="shared" si="32"/>
        <v>Curative, Nutritionist</v>
      </c>
      <c r="B61" s="10" t="s">
        <v>9</v>
      </c>
      <c r="C61" s="10" t="s">
        <v>32</v>
      </c>
      <c r="D61" s="28">
        <v>33</v>
      </c>
      <c r="E61" s="28">
        <v>-10</v>
      </c>
      <c r="F61" s="28">
        <v>30</v>
      </c>
      <c r="G61" s="28">
        <v>40</v>
      </c>
      <c r="H61" s="58">
        <v>43.01075268817204</v>
      </c>
    </row>
    <row r="62" spans="1:10" x14ac:dyDescent="0.25">
      <c r="A62" s="64" t="str">
        <f t="shared" si="32"/>
        <v>Flavouring, Nutritionist</v>
      </c>
      <c r="B62" s="10" t="s">
        <v>7</v>
      </c>
      <c r="C62" s="10" t="s">
        <v>32</v>
      </c>
      <c r="D62" s="28">
        <v>10</v>
      </c>
      <c r="E62" s="28">
        <v>-3</v>
      </c>
      <c r="F62" s="28">
        <v>3</v>
      </c>
      <c r="G62" s="28">
        <v>6</v>
      </c>
      <c r="H62" s="58">
        <v>6.4516129032258061</v>
      </c>
    </row>
    <row r="63" spans="1:10" x14ac:dyDescent="0.25">
      <c r="A63" s="64" t="str">
        <f t="shared" si="32"/>
        <v>Fragrance, Nutritionist</v>
      </c>
      <c r="B63" s="10" t="s">
        <v>10</v>
      </c>
      <c r="C63" s="10" t="s">
        <v>32</v>
      </c>
      <c r="D63" s="28">
        <v>5</v>
      </c>
      <c r="E63" s="28">
        <v>0</v>
      </c>
      <c r="F63" s="28">
        <v>4</v>
      </c>
      <c r="G63" s="28">
        <v>4</v>
      </c>
      <c r="H63" s="58">
        <v>4.3010752688172049</v>
      </c>
    </row>
    <row r="64" spans="1:10" x14ac:dyDescent="0.25">
      <c r="A64" s="64" t="str">
        <f t="shared" si="32"/>
        <v>Meat, Nutritionist</v>
      </c>
      <c r="B64" s="10" t="s">
        <v>5</v>
      </c>
      <c r="C64" s="10" t="s">
        <v>32</v>
      </c>
      <c r="D64" s="28">
        <v>28</v>
      </c>
      <c r="E64" s="28">
        <v>-5</v>
      </c>
      <c r="F64" s="28">
        <v>10</v>
      </c>
      <c r="G64" s="28">
        <v>15</v>
      </c>
      <c r="H64" s="58">
        <v>16.129032258064516</v>
      </c>
    </row>
    <row r="65" spans="1:8" x14ac:dyDescent="0.25">
      <c r="A65" s="64" t="str">
        <f t="shared" si="32"/>
        <v>Vegetable, Nutritionist</v>
      </c>
      <c r="B65" s="10" t="s">
        <v>6</v>
      </c>
      <c r="C65" s="10" t="s">
        <v>32</v>
      </c>
      <c r="D65" s="28">
        <v>37</v>
      </c>
      <c r="E65" s="28">
        <v>-4</v>
      </c>
      <c r="F65" s="28">
        <v>12</v>
      </c>
      <c r="G65" s="28">
        <v>16</v>
      </c>
      <c r="H65" s="58">
        <v>17.20430107526882</v>
      </c>
    </row>
    <row r="66" spans="1:8" x14ac:dyDescent="0.25">
      <c r="A66" s="64" t="str">
        <f t="shared" si="32"/>
        <v>Vitamins (pan), Nutritionist</v>
      </c>
      <c r="B66" s="85" t="s">
        <v>213</v>
      </c>
      <c r="C66" s="10" t="s">
        <v>32</v>
      </c>
      <c r="D66" s="28">
        <v>15</v>
      </c>
      <c r="E66" s="28">
        <v>0</v>
      </c>
      <c r="F66" s="28">
        <v>12</v>
      </c>
      <c r="G66" s="28">
        <v>12</v>
      </c>
      <c r="H66" s="58">
        <v>12.903225806451612</v>
      </c>
    </row>
    <row r="67" spans="1:8" x14ac:dyDescent="0.25">
      <c r="A67" s="51" t="s">
        <v>76</v>
      </c>
      <c r="B67" s="51" t="s">
        <v>76</v>
      </c>
      <c r="C67" s="51"/>
      <c r="D67" s="60">
        <f>D60+D53+D46+D39</f>
        <v>100</v>
      </c>
      <c r="E67" s="25"/>
      <c r="F67" s="25"/>
      <c r="G67" s="25"/>
      <c r="H67" s="57"/>
    </row>
    <row r="68" spans="1:8" x14ac:dyDescent="0.25">
      <c r="A68" s="64" t="str">
        <f t="shared" si="32"/>
        <v>Curative, ALL</v>
      </c>
      <c r="B68" s="62" t="s">
        <v>9</v>
      </c>
      <c r="C68" s="44" t="s">
        <v>76</v>
      </c>
      <c r="D68" s="33">
        <f t="shared" ref="D68:H73" si="34">($D$39*D40+$D$46*D47+$D$53*D54+$D$60*D61)/100</f>
        <v>34.340000000000003</v>
      </c>
      <c r="E68" s="33">
        <f t="shared" si="34"/>
        <v>-10</v>
      </c>
      <c r="F68" s="33">
        <f t="shared" si="34"/>
        <v>27.6</v>
      </c>
      <c r="G68" s="33">
        <f t="shared" si="34"/>
        <v>37.6</v>
      </c>
      <c r="H68" s="58">
        <f t="shared" si="34"/>
        <v>44.46629950170469</v>
      </c>
    </row>
    <row r="69" spans="1:8" x14ac:dyDescent="0.25">
      <c r="A69" s="64" t="str">
        <f t="shared" ref="A69:A109" si="35">B69&amp;", "&amp;C69</f>
        <v>Flavouring, ALL</v>
      </c>
      <c r="B69" s="62" t="s">
        <v>7</v>
      </c>
      <c r="C69" s="10" t="s">
        <v>76</v>
      </c>
      <c r="D69" s="33">
        <f t="shared" si="34"/>
        <v>10</v>
      </c>
      <c r="E69" s="33">
        <f t="shared" si="34"/>
        <v>-3</v>
      </c>
      <c r="F69" s="33">
        <f t="shared" si="34"/>
        <v>3</v>
      </c>
      <c r="G69" s="33">
        <f t="shared" si="34"/>
        <v>6</v>
      </c>
      <c r="H69" s="58">
        <f t="shared" si="34"/>
        <v>7.1089693154996052</v>
      </c>
    </row>
    <row r="70" spans="1:8" x14ac:dyDescent="0.25">
      <c r="A70" s="64" t="str">
        <f t="shared" si="35"/>
        <v>Fragrance, ALL</v>
      </c>
      <c r="B70" s="62" t="s">
        <v>10</v>
      </c>
      <c r="C70" s="10" t="s">
        <v>76</v>
      </c>
      <c r="D70" s="33">
        <f t="shared" si="34"/>
        <v>5</v>
      </c>
      <c r="E70" s="33">
        <f t="shared" si="34"/>
        <v>0</v>
      </c>
      <c r="F70" s="33">
        <f t="shared" si="34"/>
        <v>4.83</v>
      </c>
      <c r="G70" s="33">
        <f t="shared" si="34"/>
        <v>4.83</v>
      </c>
      <c r="H70" s="58">
        <f t="shared" si="34"/>
        <v>5.7413453973249409</v>
      </c>
    </row>
    <row r="71" spans="1:8" x14ac:dyDescent="0.25">
      <c r="A71" s="64" t="str">
        <f t="shared" si="35"/>
        <v>Meat, ALL</v>
      </c>
      <c r="B71" s="62" t="s">
        <v>5</v>
      </c>
      <c r="C71" s="10" t="s">
        <v>76</v>
      </c>
      <c r="D71" s="33">
        <f t="shared" si="34"/>
        <v>32.15</v>
      </c>
      <c r="E71" s="33">
        <f t="shared" si="34"/>
        <v>-5</v>
      </c>
      <c r="F71" s="33">
        <f t="shared" si="34"/>
        <v>10</v>
      </c>
      <c r="G71" s="33">
        <f t="shared" si="34"/>
        <v>15</v>
      </c>
      <c r="H71" s="58">
        <f t="shared" si="34"/>
        <v>17.772423288749017</v>
      </c>
    </row>
    <row r="72" spans="1:8" x14ac:dyDescent="0.25">
      <c r="A72" s="64" t="str">
        <f t="shared" si="35"/>
        <v>Vegetable, ALL</v>
      </c>
      <c r="B72" s="62" t="s">
        <v>6</v>
      </c>
      <c r="C72" s="10" t="s">
        <v>76</v>
      </c>
      <c r="D72" s="33">
        <f t="shared" si="34"/>
        <v>35.6</v>
      </c>
      <c r="E72" s="33">
        <f t="shared" si="34"/>
        <v>-4</v>
      </c>
      <c r="F72" s="33">
        <f t="shared" si="34"/>
        <v>6.8</v>
      </c>
      <c r="G72" s="33">
        <f t="shared" si="34"/>
        <v>10.8</v>
      </c>
      <c r="H72" s="58">
        <f t="shared" si="34"/>
        <v>12.697088906372937</v>
      </c>
    </row>
    <row r="73" spans="1:8" x14ac:dyDescent="0.25">
      <c r="A73" s="64" t="str">
        <f t="shared" si="35"/>
        <v>Vitamins (pan), ALL</v>
      </c>
      <c r="B73" s="85" t="s">
        <v>213</v>
      </c>
      <c r="C73" s="10" t="s">
        <v>76</v>
      </c>
      <c r="D73" s="33">
        <f t="shared" si="34"/>
        <v>15</v>
      </c>
      <c r="E73" s="33">
        <f t="shared" si="34"/>
        <v>0</v>
      </c>
      <c r="F73" s="33">
        <f t="shared" si="34"/>
        <v>10.34</v>
      </c>
      <c r="G73" s="33">
        <f t="shared" si="34"/>
        <v>10.34</v>
      </c>
      <c r="H73" s="58">
        <f t="shared" si="34"/>
        <v>12.213873590348806</v>
      </c>
    </row>
    <row r="74" spans="1:8" x14ac:dyDescent="0.25">
      <c r="A74" s="64"/>
      <c r="B74" s="40" t="s">
        <v>19</v>
      </c>
      <c r="C74" s="40"/>
      <c r="D74" s="40"/>
      <c r="E74" s="40"/>
      <c r="F74" s="40"/>
      <c r="G74" s="40"/>
      <c r="H74" s="40"/>
    </row>
    <row r="75" spans="1:8" x14ac:dyDescent="0.25">
      <c r="A75" s="51" t="s">
        <v>24</v>
      </c>
      <c r="B75" s="51" t="s">
        <v>24</v>
      </c>
      <c r="C75" s="51"/>
      <c r="D75" s="59">
        <v>23</v>
      </c>
      <c r="E75" s="13"/>
      <c r="F75" s="14"/>
      <c r="G75" s="15"/>
      <c r="H75" s="14"/>
    </row>
    <row r="76" spans="1:8" x14ac:dyDescent="0.25">
      <c r="A76" s="64" t="str">
        <f t="shared" si="35"/>
        <v>Cleanser, Price</v>
      </c>
      <c r="B76" s="44" t="s">
        <v>11</v>
      </c>
      <c r="C76" s="44" t="s">
        <v>24</v>
      </c>
      <c r="D76" s="20">
        <v>60</v>
      </c>
      <c r="E76" s="20">
        <v>-10</v>
      </c>
      <c r="F76" s="20">
        <v>13</v>
      </c>
      <c r="G76" s="20">
        <v>23</v>
      </c>
      <c r="H76" s="55">
        <v>19.658119658119659</v>
      </c>
    </row>
    <row r="77" spans="1:8" x14ac:dyDescent="0.25">
      <c r="A77" s="64" t="str">
        <f t="shared" si="35"/>
        <v>Conditioner, Price</v>
      </c>
      <c r="B77" s="44" t="s">
        <v>15</v>
      </c>
      <c r="C77" s="44" t="s">
        <v>24</v>
      </c>
      <c r="D77" s="20">
        <v>25</v>
      </c>
      <c r="E77" s="20">
        <v>0</v>
      </c>
      <c r="F77" s="20">
        <v>12</v>
      </c>
      <c r="G77" s="20">
        <v>12</v>
      </c>
      <c r="H77" s="55">
        <v>10.256410256410255</v>
      </c>
    </row>
    <row r="78" spans="1:8" x14ac:dyDescent="0.25">
      <c r="A78" s="64" t="str">
        <f t="shared" si="35"/>
        <v>Medicinal, Price</v>
      </c>
      <c r="B78" s="44" t="s">
        <v>14</v>
      </c>
      <c r="C78" s="44" t="s">
        <v>24</v>
      </c>
      <c r="D78" s="20">
        <v>15</v>
      </c>
      <c r="E78" s="20">
        <v>0</v>
      </c>
      <c r="F78" s="20">
        <v>10</v>
      </c>
      <c r="G78" s="20">
        <v>10</v>
      </c>
      <c r="H78" s="55">
        <v>8.5470085470085468</v>
      </c>
    </row>
    <row r="79" spans="1:8" x14ac:dyDescent="0.25">
      <c r="A79" s="64" t="str">
        <f t="shared" si="35"/>
        <v>Moisturiser, Price</v>
      </c>
      <c r="B79" s="44" t="s">
        <v>12</v>
      </c>
      <c r="C79" s="44" t="s">
        <v>24</v>
      </c>
      <c r="D79" s="20">
        <v>50</v>
      </c>
      <c r="E79" s="20">
        <v>-10</v>
      </c>
      <c r="F79" s="20">
        <v>35</v>
      </c>
      <c r="G79" s="20">
        <v>45</v>
      </c>
      <c r="H79" s="55">
        <v>38.461538461538467</v>
      </c>
    </row>
    <row r="80" spans="1:8" x14ac:dyDescent="0.25">
      <c r="A80" s="64" t="str">
        <f t="shared" si="35"/>
        <v>Perfume, Price</v>
      </c>
      <c r="B80" s="44" t="s">
        <v>13</v>
      </c>
      <c r="C80" s="44" t="s">
        <v>24</v>
      </c>
      <c r="D80" s="20">
        <v>7</v>
      </c>
      <c r="E80" s="20">
        <v>0</v>
      </c>
      <c r="F80" s="20">
        <v>20</v>
      </c>
      <c r="G80" s="20">
        <v>20</v>
      </c>
      <c r="H80" s="55">
        <v>17.094017094017094</v>
      </c>
    </row>
    <row r="81" spans="1:8" x14ac:dyDescent="0.25">
      <c r="A81" s="64" t="str">
        <f t="shared" si="35"/>
        <v>Vitamins (hyg), Price</v>
      </c>
      <c r="B81" s="44" t="s">
        <v>214</v>
      </c>
      <c r="C81" s="44" t="s">
        <v>24</v>
      </c>
      <c r="D81" s="20">
        <v>10</v>
      </c>
      <c r="E81" s="20">
        <v>0</v>
      </c>
      <c r="F81" s="20">
        <v>7</v>
      </c>
      <c r="G81" s="20">
        <v>7</v>
      </c>
      <c r="H81" s="55">
        <v>5.982905982905983</v>
      </c>
    </row>
    <row r="82" spans="1:8" x14ac:dyDescent="0.25">
      <c r="A82" s="51" t="s">
        <v>28</v>
      </c>
      <c r="B82" s="51" t="s">
        <v>28</v>
      </c>
      <c r="C82" s="51"/>
      <c r="D82" s="60">
        <v>10</v>
      </c>
      <c r="E82" s="25"/>
      <c r="F82" s="25"/>
      <c r="G82" s="25"/>
      <c r="H82" s="57"/>
    </row>
    <row r="83" spans="1:8" x14ac:dyDescent="0.25">
      <c r="A83" s="64" t="str">
        <f t="shared" si="35"/>
        <v>Cleanser, Family</v>
      </c>
      <c r="B83" s="44" t="s">
        <v>11</v>
      </c>
      <c r="C83" s="44" t="s">
        <v>28</v>
      </c>
      <c r="D83" s="20">
        <v>60</v>
      </c>
      <c r="E83" s="20">
        <v>-10</v>
      </c>
      <c r="F83" s="20">
        <v>10</v>
      </c>
      <c r="G83" s="20">
        <v>20</v>
      </c>
      <c r="H83" s="55">
        <v>16.528925619834713</v>
      </c>
    </row>
    <row r="84" spans="1:8" x14ac:dyDescent="0.25">
      <c r="A84" s="64" t="str">
        <f t="shared" si="35"/>
        <v>Conditioner, Family</v>
      </c>
      <c r="B84" s="10" t="s">
        <v>15</v>
      </c>
      <c r="C84" s="10" t="s">
        <v>28</v>
      </c>
      <c r="D84" s="28">
        <v>25</v>
      </c>
      <c r="E84" s="28">
        <v>0</v>
      </c>
      <c r="F84" s="28">
        <v>12</v>
      </c>
      <c r="G84" s="28">
        <v>12</v>
      </c>
      <c r="H84" s="58">
        <v>9.9173553719008272</v>
      </c>
    </row>
    <row r="85" spans="1:8" x14ac:dyDescent="0.25">
      <c r="A85" s="64" t="str">
        <f t="shared" si="35"/>
        <v>Medicinal, Family</v>
      </c>
      <c r="B85" s="10" t="s">
        <v>14</v>
      </c>
      <c r="C85" s="10" t="s">
        <v>28</v>
      </c>
      <c r="D85" s="28">
        <v>15</v>
      </c>
      <c r="E85" s="28">
        <v>0</v>
      </c>
      <c r="F85" s="28">
        <v>7</v>
      </c>
      <c r="G85" s="28">
        <v>7</v>
      </c>
      <c r="H85" s="58">
        <v>5.785123966942149</v>
      </c>
    </row>
    <row r="86" spans="1:8" x14ac:dyDescent="0.25">
      <c r="A86" s="64" t="str">
        <f t="shared" si="35"/>
        <v>Moisturiser, Family</v>
      </c>
      <c r="B86" s="10" t="s">
        <v>12</v>
      </c>
      <c r="C86" s="10" t="s">
        <v>28</v>
      </c>
      <c r="D86" s="28">
        <v>60</v>
      </c>
      <c r="E86" s="28">
        <v>-10</v>
      </c>
      <c r="F86" s="28">
        <v>40</v>
      </c>
      <c r="G86" s="28">
        <v>50</v>
      </c>
      <c r="H86" s="58">
        <v>41.32231404958678</v>
      </c>
    </row>
    <row r="87" spans="1:8" x14ac:dyDescent="0.25">
      <c r="A87" s="64" t="str">
        <f t="shared" si="35"/>
        <v>Perfume, Family</v>
      </c>
      <c r="B87" s="10" t="s">
        <v>13</v>
      </c>
      <c r="C87" s="10" t="s">
        <v>28</v>
      </c>
      <c r="D87" s="28">
        <v>10</v>
      </c>
      <c r="E87" s="28">
        <v>0</v>
      </c>
      <c r="F87" s="28">
        <v>25</v>
      </c>
      <c r="G87" s="28">
        <v>25</v>
      </c>
      <c r="H87" s="58">
        <v>20.66115702479339</v>
      </c>
    </row>
    <row r="88" spans="1:8" x14ac:dyDescent="0.25">
      <c r="A88" s="64" t="str">
        <f t="shared" si="35"/>
        <v>Vitamins (hyg), Family</v>
      </c>
      <c r="B88" s="85" t="s">
        <v>214</v>
      </c>
      <c r="C88" s="10" t="s">
        <v>28</v>
      </c>
      <c r="D88" s="28">
        <v>10</v>
      </c>
      <c r="E88" s="28">
        <v>0</v>
      </c>
      <c r="F88" s="28">
        <v>7</v>
      </c>
      <c r="G88" s="28">
        <v>7</v>
      </c>
      <c r="H88" s="58">
        <v>5.785123966942149</v>
      </c>
    </row>
    <row r="89" spans="1:8" x14ac:dyDescent="0.25">
      <c r="A89" s="51" t="s">
        <v>94</v>
      </c>
      <c r="B89" s="51" t="s">
        <v>94</v>
      </c>
      <c r="C89" s="51"/>
      <c r="D89" s="60">
        <v>17</v>
      </c>
      <c r="E89" s="25"/>
      <c r="F89" s="25"/>
      <c r="G89" s="25"/>
      <c r="H89" s="57"/>
    </row>
    <row r="90" spans="1:8" x14ac:dyDescent="0.25">
      <c r="A90" s="64" t="str">
        <f t="shared" si="35"/>
        <v>Cleanser, Beauty</v>
      </c>
      <c r="B90" s="10" t="s">
        <v>11</v>
      </c>
      <c r="C90" s="10" t="s">
        <v>94</v>
      </c>
      <c r="D90" s="28">
        <v>60</v>
      </c>
      <c r="E90" s="28">
        <v>-10</v>
      </c>
      <c r="F90" s="28">
        <v>10</v>
      </c>
      <c r="G90" s="28">
        <v>20</v>
      </c>
      <c r="H90" s="58">
        <v>15.267175572519085</v>
      </c>
    </row>
    <row r="91" spans="1:8" x14ac:dyDescent="0.25">
      <c r="A91" s="64" t="str">
        <f t="shared" si="35"/>
        <v>Conditioner, Beauty</v>
      </c>
      <c r="B91" s="10" t="s">
        <v>15</v>
      </c>
      <c r="C91" s="10" t="s">
        <v>94</v>
      </c>
      <c r="D91" s="28">
        <v>25</v>
      </c>
      <c r="E91" s="28">
        <v>0</v>
      </c>
      <c r="F91" s="28">
        <v>12</v>
      </c>
      <c r="G91" s="28">
        <v>12</v>
      </c>
      <c r="H91" s="58">
        <v>9.1603053435114496</v>
      </c>
    </row>
    <row r="92" spans="1:8" x14ac:dyDescent="0.25">
      <c r="A92" s="64" t="str">
        <f t="shared" si="35"/>
        <v>Medicinal, Beauty</v>
      </c>
      <c r="B92" s="10" t="s">
        <v>14</v>
      </c>
      <c r="C92" s="10" t="s">
        <v>94</v>
      </c>
      <c r="D92" s="28">
        <v>15</v>
      </c>
      <c r="E92" s="28">
        <v>0</v>
      </c>
      <c r="F92" s="28">
        <v>7</v>
      </c>
      <c r="G92" s="28">
        <v>7</v>
      </c>
      <c r="H92" s="58">
        <v>5.343511450381679</v>
      </c>
    </row>
    <row r="93" spans="1:8" x14ac:dyDescent="0.25">
      <c r="A93" s="64" t="str">
        <f t="shared" si="35"/>
        <v>Moisturiser, Beauty</v>
      </c>
      <c r="B93" s="10" t="s">
        <v>12</v>
      </c>
      <c r="C93" s="10" t="s">
        <v>94</v>
      </c>
      <c r="D93" s="28">
        <v>60</v>
      </c>
      <c r="E93" s="28">
        <v>-10</v>
      </c>
      <c r="F93" s="28">
        <v>45</v>
      </c>
      <c r="G93" s="28">
        <v>55</v>
      </c>
      <c r="H93" s="58">
        <v>41.984732824427482</v>
      </c>
    </row>
    <row r="94" spans="1:8" x14ac:dyDescent="0.25">
      <c r="A94" s="64" t="str">
        <f t="shared" si="35"/>
        <v>Perfume, Beauty</v>
      </c>
      <c r="B94" s="10" t="s">
        <v>13</v>
      </c>
      <c r="C94" s="10" t="s">
        <v>94</v>
      </c>
      <c r="D94" s="28">
        <v>12</v>
      </c>
      <c r="E94" s="28">
        <v>0</v>
      </c>
      <c r="F94" s="28">
        <v>30</v>
      </c>
      <c r="G94" s="28">
        <v>30</v>
      </c>
      <c r="H94" s="58">
        <v>22.900763358778626</v>
      </c>
    </row>
    <row r="95" spans="1:8" x14ac:dyDescent="0.25">
      <c r="A95" s="64" t="str">
        <f t="shared" si="35"/>
        <v>Vitamins (hyg), Beauty</v>
      </c>
      <c r="B95" s="85" t="s">
        <v>214</v>
      </c>
      <c r="C95" s="10" t="s">
        <v>94</v>
      </c>
      <c r="D95" s="28">
        <v>10</v>
      </c>
      <c r="E95" s="28">
        <v>0</v>
      </c>
      <c r="F95" s="28">
        <v>7</v>
      </c>
      <c r="G95" s="28">
        <v>7</v>
      </c>
      <c r="H95" s="58">
        <v>5.343511450381679</v>
      </c>
    </row>
    <row r="96" spans="1:8" x14ac:dyDescent="0.25">
      <c r="A96" s="51" t="s">
        <v>29</v>
      </c>
      <c r="B96" s="51" t="s">
        <v>29</v>
      </c>
      <c r="C96" s="51"/>
      <c r="D96" s="60">
        <v>50</v>
      </c>
      <c r="E96" s="25"/>
      <c r="F96" s="25"/>
      <c r="G96" s="25"/>
      <c r="H96" s="57"/>
    </row>
    <row r="97" spans="1:8" x14ac:dyDescent="0.25">
      <c r="A97" s="64" t="str">
        <f t="shared" si="35"/>
        <v>Cleanser, Hedonist</v>
      </c>
      <c r="B97" s="10" t="s">
        <v>11</v>
      </c>
      <c r="C97" s="10" t="s">
        <v>29</v>
      </c>
      <c r="D97" s="28">
        <v>60</v>
      </c>
      <c r="E97" s="28">
        <v>-10</v>
      </c>
      <c r="F97" s="28">
        <v>10</v>
      </c>
      <c r="G97" s="28">
        <v>20</v>
      </c>
      <c r="H97" s="58">
        <v>15.037593984962406</v>
      </c>
    </row>
    <row r="98" spans="1:8" x14ac:dyDescent="0.25">
      <c r="A98" s="64" t="str">
        <f t="shared" si="35"/>
        <v>Conditioner, Hedonist</v>
      </c>
      <c r="B98" s="10" t="s">
        <v>15</v>
      </c>
      <c r="C98" s="10" t="s">
        <v>29</v>
      </c>
      <c r="D98" s="28">
        <v>30</v>
      </c>
      <c r="E98" s="28">
        <v>0</v>
      </c>
      <c r="F98" s="28">
        <v>12</v>
      </c>
      <c r="G98" s="28">
        <v>12</v>
      </c>
      <c r="H98" s="58">
        <v>9.0225563909774422</v>
      </c>
    </row>
    <row r="99" spans="1:8" x14ac:dyDescent="0.25">
      <c r="A99" s="64" t="str">
        <f t="shared" si="35"/>
        <v>Medicinal, Hedonist</v>
      </c>
      <c r="B99" s="10" t="s">
        <v>14</v>
      </c>
      <c r="C99" s="10" t="s">
        <v>29</v>
      </c>
      <c r="D99" s="28">
        <v>15</v>
      </c>
      <c r="E99" s="28">
        <v>0</v>
      </c>
      <c r="F99" s="28">
        <v>7</v>
      </c>
      <c r="G99" s="28">
        <v>7</v>
      </c>
      <c r="H99" s="58">
        <v>5.2631578947368416</v>
      </c>
    </row>
    <row r="100" spans="1:8" x14ac:dyDescent="0.25">
      <c r="A100" s="64" t="str">
        <f t="shared" si="35"/>
        <v>Moisturiser, Hedonist</v>
      </c>
      <c r="B100" s="10" t="s">
        <v>12</v>
      </c>
      <c r="C100" s="10" t="s">
        <v>29</v>
      </c>
      <c r="D100" s="28">
        <v>70</v>
      </c>
      <c r="E100" s="28">
        <v>-10</v>
      </c>
      <c r="F100" s="28">
        <v>42</v>
      </c>
      <c r="G100" s="28">
        <v>52</v>
      </c>
      <c r="H100" s="58">
        <v>39.097744360902254</v>
      </c>
    </row>
    <row r="101" spans="1:8" x14ac:dyDescent="0.25">
      <c r="A101" s="64" t="str">
        <f t="shared" si="35"/>
        <v>Perfume, Hedonist</v>
      </c>
      <c r="B101" s="10" t="s">
        <v>13</v>
      </c>
      <c r="C101" s="10" t="s">
        <v>29</v>
      </c>
      <c r="D101" s="28">
        <v>27</v>
      </c>
      <c r="E101" s="28">
        <v>0</v>
      </c>
      <c r="F101" s="28">
        <v>35</v>
      </c>
      <c r="G101" s="28">
        <v>35</v>
      </c>
      <c r="H101" s="58">
        <v>26.315789473684209</v>
      </c>
    </row>
    <row r="102" spans="1:8" x14ac:dyDescent="0.25">
      <c r="A102" s="64" t="str">
        <f t="shared" si="35"/>
        <v>Vitamins (hyg), Hedonist</v>
      </c>
      <c r="B102" s="85" t="s">
        <v>214</v>
      </c>
      <c r="C102" s="10" t="s">
        <v>29</v>
      </c>
      <c r="D102" s="28">
        <v>10</v>
      </c>
      <c r="E102" s="28">
        <v>0</v>
      </c>
      <c r="F102" s="28">
        <v>7</v>
      </c>
      <c r="G102" s="28">
        <v>7</v>
      </c>
      <c r="H102" s="58">
        <v>5.2631578947368416</v>
      </c>
    </row>
    <row r="103" spans="1:8" x14ac:dyDescent="0.25">
      <c r="A103" s="51" t="s">
        <v>76</v>
      </c>
      <c r="B103" s="51" t="s">
        <v>76</v>
      </c>
      <c r="C103" s="51"/>
      <c r="D103" s="60">
        <f>D96+D89+D82+D75</f>
        <v>100</v>
      </c>
      <c r="E103" s="25"/>
      <c r="F103" s="25"/>
      <c r="G103" s="25"/>
      <c r="H103" s="57"/>
    </row>
    <row r="104" spans="1:8" x14ac:dyDescent="0.25">
      <c r="A104" s="64" t="str">
        <f t="shared" si="35"/>
        <v>Cleanser, ALL</v>
      </c>
      <c r="B104" s="62" t="s">
        <v>11</v>
      </c>
      <c r="C104" s="44" t="s">
        <v>76</v>
      </c>
      <c r="D104" s="33">
        <f t="shared" ref="D104:H109" si="36">($D$75*D76+$D$82*D83+$D$89*D90+$D$96*D97)/100</f>
        <v>60</v>
      </c>
      <c r="E104" s="33">
        <f t="shared" si="36"/>
        <v>-10</v>
      </c>
      <c r="F104" s="33">
        <f t="shared" si="36"/>
        <v>10.69</v>
      </c>
      <c r="G104" s="33">
        <f t="shared" si="36"/>
        <v>20.69</v>
      </c>
      <c r="H104" s="58">
        <f t="shared" si="36"/>
        <v>16.288476923160442</v>
      </c>
    </row>
    <row r="105" spans="1:8" x14ac:dyDescent="0.25">
      <c r="A105" s="64" t="str">
        <f t="shared" si="35"/>
        <v>Conditioner, ALL</v>
      </c>
      <c r="B105" s="62" t="s">
        <v>15</v>
      </c>
      <c r="C105" s="10" t="s">
        <v>76</v>
      </c>
      <c r="D105" s="33">
        <f t="shared" si="36"/>
        <v>27.5</v>
      </c>
      <c r="E105" s="33">
        <f t="shared" si="36"/>
        <v>0</v>
      </c>
      <c r="F105" s="33">
        <f t="shared" si="36"/>
        <v>12</v>
      </c>
      <c r="G105" s="33">
        <f t="shared" si="36"/>
        <v>12</v>
      </c>
      <c r="H105" s="58">
        <f t="shared" si="36"/>
        <v>9.4192400000501095</v>
      </c>
    </row>
    <row r="106" spans="1:8" x14ac:dyDescent="0.25">
      <c r="A106" s="64" t="str">
        <f t="shared" si="35"/>
        <v>Medicinal, ALL</v>
      </c>
      <c r="B106" s="62" t="s">
        <v>14</v>
      </c>
      <c r="C106" s="10" t="s">
        <v>76</v>
      </c>
      <c r="D106" s="33">
        <f t="shared" si="36"/>
        <v>15</v>
      </c>
      <c r="E106" s="33">
        <f t="shared" si="36"/>
        <v>0</v>
      </c>
      <c r="F106" s="33">
        <f t="shared" si="36"/>
        <v>7.69</v>
      </c>
      <c r="G106" s="33">
        <f t="shared" si="36"/>
        <v>7.69</v>
      </c>
      <c r="H106" s="58">
        <f t="shared" si="36"/>
        <v>6.0843002564394872</v>
      </c>
    </row>
    <row r="107" spans="1:8" x14ac:dyDescent="0.25">
      <c r="A107" s="64" t="str">
        <f t="shared" si="35"/>
        <v>Moisturiser, ALL</v>
      </c>
      <c r="B107" s="62" t="s">
        <v>12</v>
      </c>
      <c r="C107" s="10" t="s">
        <v>76</v>
      </c>
      <c r="D107" s="33">
        <f t="shared" si="36"/>
        <v>62.7</v>
      </c>
      <c r="E107" s="33">
        <f t="shared" si="36"/>
        <v>-10</v>
      </c>
      <c r="F107" s="33">
        <f t="shared" si="36"/>
        <v>40.700000000000003</v>
      </c>
      <c r="G107" s="33">
        <f t="shared" si="36"/>
        <v>50.7</v>
      </c>
      <c r="H107" s="58">
        <f t="shared" si="36"/>
        <v>39.664662011716331</v>
      </c>
    </row>
    <row r="108" spans="1:8" x14ac:dyDescent="0.25">
      <c r="A108" s="64" t="str">
        <f t="shared" si="35"/>
        <v>Perfume, ALL</v>
      </c>
      <c r="B108" s="62" t="s">
        <v>13</v>
      </c>
      <c r="C108" s="10" t="s">
        <v>76</v>
      </c>
      <c r="D108" s="33">
        <f t="shared" si="36"/>
        <v>18.149999999999999</v>
      </c>
      <c r="E108" s="33">
        <f t="shared" si="36"/>
        <v>0</v>
      </c>
      <c r="F108" s="33">
        <f t="shared" si="36"/>
        <v>29.7</v>
      </c>
      <c r="G108" s="33">
        <f t="shared" si="36"/>
        <v>29.7</v>
      </c>
      <c r="H108" s="58">
        <f t="shared" si="36"/>
        <v>23.048764141937742</v>
      </c>
    </row>
    <row r="109" spans="1:8" x14ac:dyDescent="0.25">
      <c r="A109" s="64" t="str">
        <f t="shared" si="35"/>
        <v>Vitamins (hyg), ALL</v>
      </c>
      <c r="B109" s="85" t="s">
        <v>214</v>
      </c>
      <c r="C109" s="10" t="s">
        <v>76</v>
      </c>
      <c r="D109" s="33">
        <f t="shared" si="36"/>
        <v>10</v>
      </c>
      <c r="E109" s="33">
        <f t="shared" si="36"/>
        <v>0</v>
      </c>
      <c r="F109" s="33">
        <f t="shared" si="36"/>
        <v>7</v>
      </c>
      <c r="G109" s="33">
        <f t="shared" si="36"/>
        <v>7</v>
      </c>
      <c r="H109" s="58">
        <f t="shared" si="36"/>
        <v>5.4945566666958969</v>
      </c>
    </row>
  </sheetData>
  <pageMargins left="0.7" right="0.7" top="0.75" bottom="0.75" header="0.3" footer="0.3"/>
  <pageSetup paperSize="18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EnableVBA</vt:lpstr>
      <vt:lpstr>Composition-Brands</vt:lpstr>
      <vt:lpstr>comp-b</vt:lpstr>
      <vt:lpstr>Composition-Formulations</vt:lpstr>
      <vt:lpstr>copm-f</vt:lpstr>
      <vt:lpstr>Utility</vt:lpstr>
      <vt:lpstr>Utility Curve</vt:lpstr>
      <vt:lpstr>Data</vt:lpstr>
    </vt:vector>
  </TitlesOfParts>
  <Company>ACNielsen Research (Singapore)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Charan, Ashok K.</dc:creator>
  <cp:lastModifiedBy>Ashok Charan</cp:lastModifiedBy>
  <cp:lastPrinted>2004-12-04T00:22:14Z</cp:lastPrinted>
  <dcterms:created xsi:type="dcterms:W3CDTF">2004-11-26T08:42:00Z</dcterms:created>
  <dcterms:modified xsi:type="dcterms:W3CDTF">2021-04-28T07:18:04Z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0801e4aa-69ce-4f1b-9f9d-b4fb91476b87</vt:lpwstr>
  </property>
</Properties>
</file>